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tabRatio="927" activeTab="0"/>
  </bookViews>
  <sheets>
    <sheet name="Формат ФСТ" sheetId="1" r:id="rId1"/>
    <sheet name="1 приложение 1.1" sheetId="2" r:id="rId2"/>
    <sheet name="2 приложение 1.2." sheetId="3" r:id="rId3"/>
    <sheet name="приложение 1.3" sheetId="4" r:id="rId4"/>
    <sheet name="4 приложение 2.2" sheetId="5" r:id="rId5"/>
    <sheet name="5 приложение 3.1" sheetId="6" r:id="rId6"/>
    <sheet name="6 приложение 3.2" sheetId="7" r:id="rId7"/>
    <sheet name="7 приложение 4.1" sheetId="8" r:id="rId8"/>
    <sheet name="8 приложение 4.2" sheetId="9" r:id="rId9"/>
    <sheet name="9 приложение 5" sheetId="10" r:id="rId10"/>
    <sheet name="приложение 14" sheetId="11" r:id="rId11"/>
    <sheet name="Лист1" sheetId="12" r:id="rId12"/>
  </sheets>
  <definedNames>
    <definedName name="_xlnm.Print_Area" localSheetId="1">'1 приложение 1.1'!$A$1:$AA$39</definedName>
    <definedName name="_xlnm.Print_Area" localSheetId="2">'2 приложение 1.2.'!$A$1:$AJ$45</definedName>
    <definedName name="_xlnm.Print_Area" localSheetId="4">'4 приложение 2.2'!$A$1:$AA$61</definedName>
    <definedName name="_xlnm.Print_Area" localSheetId="7">'7 приложение 4.1'!$A$1:$E$90</definedName>
    <definedName name="_xlnm.Print_Area" localSheetId="8">'8 приложение 4.2'!$A$2:$F$47</definedName>
    <definedName name="_xlnm.Print_Area" localSheetId="9">'9 приложение 5'!$A$1:$F$91</definedName>
    <definedName name="_xlnm.Print_Area" localSheetId="3">'приложение 1.3'!$A$1:$BG$41</definedName>
    <definedName name="_xlnm.Print_Area" localSheetId="10">'приложение 14'!$A$1:$L$79</definedName>
    <definedName name="_xlnm.Print_Area" localSheetId="0">'Формат ФСТ'!$A$1:$AC$37</definedName>
  </definedNames>
  <calcPr calcMode="manual" fullCalcOnLoad="1"/>
</workbook>
</file>

<file path=xl/sharedStrings.xml><?xml version="1.0" encoding="utf-8"?>
<sst xmlns="http://schemas.openxmlformats.org/spreadsheetml/2006/main" count="3294" uniqueCount="544">
  <si>
    <t>№ п/п</t>
  </si>
  <si>
    <t>№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</si>
  <si>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</si>
  <si>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</si>
  <si>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</si>
  <si>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</si>
  <si>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</si>
  <si>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</si>
  <si>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</si>
  <si>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</si>
  <si>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</si>
  <si>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</si>
  <si>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</si>
  <si>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</si>
  <si>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1.3.</t>
  </si>
  <si>
    <t>№№</t>
  </si>
  <si>
    <t>Источник финансирования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</si>
  <si>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</si>
  <si>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</si>
  <si>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</si>
  <si>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</si>
  <si>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</si>
  <si>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</si>
  <si>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</si>
  <si>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</si>
  <si>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</si>
  <si>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</si>
  <si>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</si>
  <si>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</si>
  <si>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</si>
  <si>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</si>
  <si>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</si>
  <si>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</si>
  <si>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</si>
  <si>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</si>
  <si>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III.</t>
  </si>
  <si>
    <t>Наименование объекта</t>
  </si>
  <si>
    <t xml:space="preserve">ВСЕГО, </t>
  </si>
  <si>
    <t>Объект 1</t>
  </si>
  <si>
    <t>…</t>
  </si>
  <si>
    <t>Объект 2</t>
  </si>
  <si>
    <t>I.</t>
  </si>
  <si>
    <t>1.1.2.</t>
  </si>
  <si>
    <t>Ввод мощностей</t>
  </si>
  <si>
    <t>Итого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</si>
  <si>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</si>
  <si>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</si>
  <si>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</si>
  <si>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</si>
  <si>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</si>
  <si>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</si>
  <si>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2.5.</t>
  </si>
  <si>
    <t>млн.рублей</t>
  </si>
  <si>
    <t>Показатели</t>
  </si>
  <si>
    <t xml:space="preserve">   Всего</t>
  </si>
  <si>
    <t>Выручка от реализации товаров (работ, услуг),   всего</t>
  </si>
  <si>
    <t>Материальные расходы, всего</t>
  </si>
  <si>
    <t>Расходы на оплату труда с учетом ЕСН</t>
  </si>
  <si>
    <t>3.</t>
  </si>
  <si>
    <t>Амортизационные отчисления</t>
  </si>
  <si>
    <t>4.</t>
  </si>
  <si>
    <t>Прочие расходы, всего</t>
  </si>
  <si>
    <t>в том числе</t>
  </si>
  <si>
    <t>Ремонт основных средств</t>
  </si>
  <si>
    <t>в том числе:</t>
  </si>
  <si>
    <t>4.4.</t>
  </si>
  <si>
    <t>5.</t>
  </si>
  <si>
    <t>Налоги  и сборы, всего</t>
  </si>
  <si>
    <t>5.3.</t>
  </si>
  <si>
    <t>IV.</t>
  </si>
  <si>
    <t>Внереализационные доходы и расходы (сальдо)</t>
  </si>
  <si>
    <t>Внереализационные доходы, всего</t>
  </si>
  <si>
    <t>Внереализационные расходы, всего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</si>
  <si>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</si>
  <si>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</si>
  <si>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</si>
  <si>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</si>
  <si>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</si>
  <si>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</si>
  <si>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</si>
  <si>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млн. рублей</t>
  </si>
  <si>
    <t>год 
окончания 
строительства</t>
  </si>
  <si>
    <t>X.</t>
  </si>
  <si>
    <t>Привлечение заемных средств</t>
  </si>
  <si>
    <t>в том числе на:</t>
  </si>
  <si>
    <t>XI.</t>
  </si>
  <si>
    <t xml:space="preserve">Погашение заемных средств  </t>
  </si>
  <si>
    <t>XII.</t>
  </si>
  <si>
    <t>XIII.</t>
  </si>
  <si>
    <t>XIV.</t>
  </si>
  <si>
    <t>Справочно:</t>
  </si>
  <si>
    <t>EBITDA</t>
  </si>
  <si>
    <t>в т.ч. в части ДПМ*</t>
  </si>
  <si>
    <t>Долг на конец периода</t>
  </si>
  <si>
    <t>*заполняется ОГК/ТГК</t>
  </si>
  <si>
    <t>2.6.</t>
  </si>
  <si>
    <t>Стадия реализации проекта</t>
  </si>
  <si>
    <t>С/П*</t>
  </si>
  <si>
    <t>*  план, в соответствии с утвержденной инвестиционной программой,  указать кем и когда утверждена инвестиционная программа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</si>
  <si>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</si>
  <si>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</si>
  <si>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</si>
  <si>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</si>
  <si>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</si>
  <si>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</si>
  <si>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</si>
  <si>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Кредиты</t>
  </si>
  <si>
    <t>Полная 
стоимость 
строительства **</t>
  </si>
  <si>
    <t>Оплата процентов за привлеченные кредитные ресурсы</t>
  </si>
  <si>
    <t>Техническое перевооружение и реконструкция</t>
  </si>
  <si>
    <t>Остаточная стоимость строительства **</t>
  </si>
  <si>
    <t>IX.</t>
  </si>
  <si>
    <t>Капитальные вложения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</si>
  <si>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</si>
  <si>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в том числе по:</t>
  </si>
  <si>
    <t>Процент исполнения  работ за весь период (%)</t>
  </si>
  <si>
    <t>Основные причины невыполнения</t>
  </si>
  <si>
    <t>начало (дата)</t>
  </si>
  <si>
    <t>окончание (дата)</t>
  </si>
  <si>
    <t>Наименование</t>
  </si>
  <si>
    <t>Тип</t>
  </si>
  <si>
    <t>Организационный этап</t>
  </si>
  <si>
    <t>3.1.</t>
  </si>
  <si>
    <t>3.2.</t>
  </si>
  <si>
    <t>3.3.</t>
  </si>
  <si>
    <t>5.4.</t>
  </si>
  <si>
    <t>Испытания и ввод в эксплуатацию</t>
  </si>
  <si>
    <t>Комплексное опробование оборудования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</si>
  <si>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</si>
  <si>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</si>
  <si>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</si>
  <si>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</si>
  <si>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</si>
  <si>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</si>
  <si>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</si>
  <si>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</si>
  <si>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</si>
  <si>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</si>
  <si>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</si>
  <si>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</si>
  <si>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</si>
  <si>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</si>
  <si>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</si>
  <si>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</si>
  <si>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</si>
  <si>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</si>
  <si>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</si>
  <si>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</si>
  <si>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</si>
  <si>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</si>
  <si>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</si>
  <si>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</si>
  <si>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</si>
  <si>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</si>
  <si>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</si>
  <si>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Увеличение кредиторской задолженности</t>
  </si>
  <si>
    <t>Сокращение кредиторской задолженности</t>
  </si>
  <si>
    <t>Расходы по текущей деятельности, всего</t>
  </si>
  <si>
    <t>Платежи по аренде и лизингу</t>
  </si>
  <si>
    <t>Инфраструктурные платежи рынка</t>
  </si>
  <si>
    <t>Валовая прибыль (I р.-II р.)</t>
  </si>
  <si>
    <t>XV.</t>
  </si>
  <si>
    <t>XVI.</t>
  </si>
  <si>
    <t>XVII.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</si>
  <si>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</si>
  <si>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</si>
  <si>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</si>
  <si>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Фонд накопления</t>
  </si>
  <si>
    <t>Резервный фонд</t>
  </si>
  <si>
    <t>Выплата дивидендов</t>
  </si>
  <si>
    <t>Прочие расходы из прибыли</t>
  </si>
  <si>
    <t>Финансирование инвестиционной программы</t>
  </si>
  <si>
    <t>Прочие цели (расшифровка)</t>
  </si>
  <si>
    <t>Инвестиционной программе</t>
  </si>
  <si>
    <t>Изменение дебиторской задолженности</t>
  </si>
  <si>
    <t>Изменение кредиторской задолженности</t>
  </si>
  <si>
    <t>Направления использования чистой прибыли</t>
  </si>
  <si>
    <t>Сальдо  (+профицит; - дефицит) 
(XVI р. - XVII р.)</t>
  </si>
  <si>
    <t>Топливо</t>
  </si>
  <si>
    <t>Сырье, материалы, запасные части, инструменты</t>
  </si>
  <si>
    <t>Покупная электроэнергия</t>
  </si>
  <si>
    <t>Купля/продажа активов</t>
  </si>
  <si>
    <t>Покупка активов (акций, долей и т.п.)</t>
  </si>
  <si>
    <t>Продажа активов (акций, долей и т.п.)</t>
  </si>
  <si>
    <t>Выполнение (план)</t>
  </si>
  <si>
    <t>Средства, полученные от допэмиссии акций</t>
  </si>
  <si>
    <t>Технические характеристики</t>
  </si>
  <si>
    <t>Сроки 
реализации 
проекта</t>
  </si>
  <si>
    <t>Субъект РФ, 
на территории 
которого 
реализауется 
инвестиционный 
проект</t>
  </si>
  <si>
    <t>Обоснование необходимости реализации проекта</t>
  </si>
  <si>
    <t xml:space="preserve">доходность </t>
  </si>
  <si>
    <t>№ 
п/п</t>
  </si>
  <si>
    <t>Заключение 
Главгос
экспертизы 
России (+;-)</t>
  </si>
  <si>
    <t>срок
окупаемости</t>
  </si>
  <si>
    <t>простой</t>
  </si>
  <si>
    <t>дискон
тированный</t>
  </si>
  <si>
    <t>Разрешение 
на строи
тельство (+;-)</t>
  </si>
  <si>
    <t>в соответствии 
с итогами 
конкурсов и заключенными договорами</t>
  </si>
  <si>
    <t>мощность, 
МВт, МВА</t>
  </si>
  <si>
    <t>выработка, млн.кВт/ч</t>
  </si>
  <si>
    <t>длина 
ВЛ,
км</t>
  </si>
  <si>
    <t>IRR,
%</t>
  </si>
  <si>
    <t>Наименование направления/
проекта 
инвестиционной 
программы</t>
  </si>
  <si>
    <t>Наличие исходно-разрешительной документации</t>
  </si>
  <si>
    <t>Место
расположения 
объекта</t>
  </si>
  <si>
    <t>Используемое топливо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</si>
  <si>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</si>
  <si>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</si>
  <si>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</si>
  <si>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</si>
  <si>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к приказу Минэнерго России</t>
  </si>
  <si>
    <t>Утверждаю</t>
  </si>
  <si>
    <t>М.П.</t>
  </si>
  <si>
    <t>Объем финансирования****</t>
  </si>
  <si>
    <t>Примечание: для сетевых объектов с разделением объектов на ПС, ВЛ и КЛ</t>
  </si>
  <si>
    <t>NPV, 
млн.
рублей</t>
  </si>
  <si>
    <t>для ОГК/ТГК, в том числе</t>
  </si>
  <si>
    <t>ДПМ</t>
  </si>
  <si>
    <t>вне ДПМ</t>
  </si>
  <si>
    <t>решаемые 
задачи *</t>
  </si>
  <si>
    <t xml:space="preserve"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(энергорайона). 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</si>
  <si>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</si>
  <si>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</si>
  <si>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</si>
  <si>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</si>
  <si>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</si>
  <si>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</si>
  <si>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</si>
  <si>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</si>
  <si>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</si>
  <si>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Прогноз тарифов</t>
  </si>
  <si>
    <t xml:space="preserve">2. </t>
  </si>
  <si>
    <t xml:space="preserve">3. </t>
  </si>
  <si>
    <t>Остаток собственных средств на начало года</t>
  </si>
  <si>
    <t>1.1.4.</t>
  </si>
  <si>
    <t>Уровень тарифов</t>
  </si>
  <si>
    <t>Стоимость объекта,
млн.рублей</t>
  </si>
  <si>
    <t>в соответствии 
с проектно-
сметной 
документацией ***</t>
  </si>
  <si>
    <t>в соответствии 
с проектно-
сметной 
документацией
***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</si>
  <si>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</si>
  <si>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Мирегион России или иных уполномоченных государственных органов (указать)</t>
  </si>
  <si>
    <t>Показатели 
экономической эффективноскти реализации инвестиционного 
проекта ****</t>
  </si>
  <si>
    <t>** - для сетевых компаний, переодящих на метод тарифного регулирования RAB, горизонт планирования может быть больше</t>
  </si>
  <si>
    <t>Наименование объекта*</t>
  </si>
  <si>
    <t>Плановый объем финансирования, млн. руб.**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</si>
  <si>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</si>
  <si>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</si>
  <si>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</si>
  <si>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</si>
  <si>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</si>
  <si>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</si>
  <si>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</si>
  <si>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</si>
  <si>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</si>
  <si>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</si>
  <si>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</si>
  <si>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</si>
  <si>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</si>
  <si>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</si>
  <si>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Приложение  № 1.2</t>
  </si>
  <si>
    <t>Приложение  № 1.1</t>
  </si>
  <si>
    <t>Приложение  № 3.1</t>
  </si>
  <si>
    <t>Приложение  № 3.2</t>
  </si>
  <si>
    <t>Приложение  № 5</t>
  </si>
  <si>
    <t>Приложение  № 4.2</t>
  </si>
  <si>
    <t>Приложение  № 4.1</t>
  </si>
  <si>
    <t>Приложение  № 2.2</t>
  </si>
  <si>
    <t>Технические характеристики объектов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</si>
  <si>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</si>
  <si>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</si>
  <si>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</si>
  <si>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</si>
  <si>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
Гкал/час</t>
  </si>
  <si>
    <t>тепловая энергия, 
Гкал/час</t>
  </si>
  <si>
    <t>**** приложить финансовую модель по проекту (приложение 2.3)</t>
  </si>
  <si>
    <t xml:space="preserve">Всего поступления 
( I р.+ 1п. IV р. + 2 п. IX р. + 1 п. X р. +  XI р. + XIII р. + 2п.XIV р. + XV р.)                             </t>
  </si>
  <si>
    <t>Всего расходы 
(II р. - 3п. II р. + 2п. IV р. + 1 п. IX р. + 2 п. X р. + VI р. + VIII р. +  XII р. + 1 п. XIV р.+ XVI р.)</t>
  </si>
  <si>
    <t xml:space="preserve">Наименование контрольных этапов реализации инвестпроекта с указанием событий/работ критического пути сетевого графика * </t>
  </si>
  <si>
    <t>* - заполняется в соответствии с приложением 3.2</t>
  </si>
  <si>
    <t>Выручка от основной деятельности (передача и распределение электроэнергии)</t>
  </si>
  <si>
    <t>Выручка от оказания услуг по договорам подряда</t>
  </si>
  <si>
    <t xml:space="preserve">Выручка от продажи мощности на оптовом рынке </t>
  </si>
  <si>
    <t xml:space="preserve">Чистая прибыль (убыток) </t>
  </si>
  <si>
    <t>Заключение договора на разработку проектной документации</t>
  </si>
  <si>
    <t>Объект № 1</t>
  </si>
  <si>
    <t>Заключение договора подряда</t>
  </si>
  <si>
    <t>Подготовка плащадки строительства для подстанций, трассы для ЛЭП</t>
  </si>
  <si>
    <t>Получение разрешения на ввод объекта в эксплуатацию</t>
  </si>
  <si>
    <t>Ввод в эксплуатацию объекта сетевого строительства</t>
  </si>
  <si>
    <t>Объект № 2</t>
  </si>
  <si>
    <t>Объект № 3</t>
  </si>
  <si>
    <t>Объект № 4</t>
  </si>
  <si>
    <t>Объект № 5</t>
  </si>
  <si>
    <t>С/П</t>
  </si>
  <si>
    <t>-</t>
  </si>
  <si>
    <t>г. Королев Московская область</t>
  </si>
  <si>
    <t>Покупка потерь</t>
  </si>
  <si>
    <t>ВСЕГО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</si>
  <si>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</si>
  <si>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</si>
  <si>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</si>
  <si>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</si>
  <si>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</si>
  <si>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</si>
  <si>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</si>
  <si>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</si>
  <si>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</si>
  <si>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</si>
  <si>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</si>
  <si>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</si>
  <si>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</si>
  <si>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</si>
  <si>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</si>
  <si>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</si>
  <si>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</si>
  <si>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</si>
  <si>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План 
финансирова-ния 
текущего года</t>
  </si>
  <si>
    <t>Мощ-ность, МВА</t>
  </si>
  <si>
    <t>мощн-ость, МВт</t>
  </si>
  <si>
    <t>3</t>
  </si>
  <si>
    <t>2</t>
  </si>
  <si>
    <t>не выполнено</t>
  </si>
  <si>
    <t>Выручка от прочей деятельности (от технологического присоединения заявителей)</t>
  </si>
  <si>
    <t>Выручка от основной деятельности 
(передача электроэнергии)</t>
  </si>
  <si>
    <t>НДС</t>
  </si>
  <si>
    <t>год 
начала 
строительства</t>
  </si>
  <si>
    <t>Выручка от оказания услуг по передаче электроэнергии абонентам ОАО "Мосэнергосбыт"</t>
  </si>
  <si>
    <t xml:space="preserve">  </t>
  </si>
  <si>
    <t>Наименование  проектов, объектов и работ</t>
  </si>
  <si>
    <t>Район</t>
  </si>
  <si>
    <t>Сроки выполнения работ (проектов)</t>
  </si>
  <si>
    <t>Итого за счет регулируемых тарифов (тыс.руб)</t>
  </si>
  <si>
    <t>Источники финансирования, без НДС</t>
  </si>
  <si>
    <t>За счет тарифа на передачу э/э</t>
  </si>
  <si>
    <t>Начало</t>
  </si>
  <si>
    <t>1</t>
  </si>
  <si>
    <t xml:space="preserve">ИТОГО </t>
  </si>
  <si>
    <t>Техническое перевооружение и реконструкция, в.т.ч.:</t>
  </si>
  <si>
    <t>км</t>
  </si>
  <si>
    <t>МВА</t>
  </si>
  <si>
    <t>2016 год</t>
  </si>
  <si>
    <t>4</t>
  </si>
  <si>
    <t>5</t>
  </si>
  <si>
    <t>6</t>
  </si>
  <si>
    <t>7</t>
  </si>
  <si>
    <t>9</t>
  </si>
  <si>
    <t>10</t>
  </si>
  <si>
    <t>11</t>
  </si>
  <si>
    <t>12</t>
  </si>
  <si>
    <t>14</t>
  </si>
  <si>
    <t>от « 24 » марта 2010 г. № 114</t>
  </si>
  <si>
    <t>Прочие цели</t>
  </si>
  <si>
    <t>Сметная стоимость в тек. ценах, без НДС (тыс.руб)</t>
  </si>
  <si>
    <t>Технические характеристики реконструируемых объектов</t>
  </si>
  <si>
    <r>
      <t>___</t>
    </r>
    <r>
      <rPr>
        <sz val="7"/>
        <rFont val="Times New Roman"/>
        <family val="1"/>
      </rPr>
      <t>Примечание: для сетевых объектов с разделением объектов на подстанции, воздушные линии и кабельные линии.</t>
    </r>
  </si>
  <si>
    <r>
      <t>___</t>
    </r>
    <r>
      <rPr>
        <sz val="7"/>
        <rFont val="Times New Roman"/>
        <family val="1"/>
      </rPr>
      <t>***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Иные натуральные количественные показатели объектов основных средств.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</si>
  <si>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</si>
  <si>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Не заполняется сетевыми организациями.</t>
    </r>
  </si>
  <si>
    <t>млн. руб.</t>
  </si>
  <si>
    <t>итого</t>
  </si>
  <si>
    <t>IV кв.</t>
  </si>
  <si>
    <t>III кв.</t>
  </si>
  <si>
    <t>II кв.</t>
  </si>
  <si>
    <t>I кв.</t>
  </si>
  <si>
    <t>Ввод основных средств сетевых организаций</t>
  </si>
  <si>
    <t>Первоначальная стоимость вводимых основных средств (без НДС)**</t>
  </si>
  <si>
    <t>Вывод мощностей</t>
  </si>
  <si>
    <t>Ввод мощностей *</t>
  </si>
  <si>
    <t>Наименование проекта</t>
  </si>
  <si>
    <t>* план в соответствии с утвержденной инвестиционной программой</t>
  </si>
  <si>
    <t>план*</t>
  </si>
  <si>
    <t xml:space="preserve">Привлеченные средства, в т.ч.: </t>
  </si>
  <si>
    <t>в т.ч. Средства от доп. эмиссии акций</t>
  </si>
  <si>
    <t>в том числе от технологического присоединения потребителей</t>
  </si>
  <si>
    <t>в том числе от технологического присоединения генерации</t>
  </si>
  <si>
    <t>в том числе от технологического присоединения (для электросетевых компаний)</t>
  </si>
  <si>
    <t xml:space="preserve">в том числе прибыль со свободного сектора </t>
  </si>
  <si>
    <t>в том числе инвестиционная составляющая в тарифе</t>
  </si>
  <si>
    <t>** - план, согласно утвержденной инвестиционной программе</t>
  </si>
  <si>
    <t>* - в ценах отчетного года</t>
  </si>
  <si>
    <t>план**</t>
  </si>
  <si>
    <t>Осталось профинансировать по результатам отчетного периода *</t>
  </si>
  <si>
    <t xml:space="preserve">Остаток стоимости на начало года * </t>
  </si>
  <si>
    <t>Приложение  № 14</t>
  </si>
  <si>
    <t>2017 год</t>
  </si>
  <si>
    <t>2018 год</t>
  </si>
  <si>
    <t>2019 год</t>
  </si>
  <si>
    <t>План 2017 года</t>
  </si>
  <si>
    <t>План 2018 года</t>
  </si>
  <si>
    <t>План 2019 года</t>
  </si>
  <si>
    <t>2016</t>
  </si>
  <si>
    <t>2017</t>
  </si>
  <si>
    <t>2019</t>
  </si>
  <si>
    <t>2018</t>
  </si>
  <si>
    <t xml:space="preserve">План 2017 года </t>
  </si>
  <si>
    <t xml:space="preserve">План 2019 года </t>
  </si>
  <si>
    <t>Остаточная 
стоимость 
объекта
на 01.01. года 2015, 
млн.рублей</t>
  </si>
  <si>
    <t>Процент 
освоения 
сметной стоимости
на 01.01.2015, %</t>
  </si>
  <si>
    <t>Техническая 
готовность 
объекта
на 01.01.2015, %
**</t>
  </si>
  <si>
    <t>Год начала
строитель- ства</t>
  </si>
  <si>
    <t>Год ввода в 
эксплуата- цию</t>
  </si>
  <si>
    <t xml:space="preserve"> 2017 год </t>
  </si>
  <si>
    <t xml:space="preserve"> 2018 год </t>
  </si>
  <si>
    <t xml:space="preserve"> 2019 год </t>
  </si>
  <si>
    <t xml:space="preserve">План 2018 года </t>
  </si>
  <si>
    <t>факт 1 квартал</t>
  </si>
  <si>
    <t>____________(Г.М.Крук)</t>
  </si>
  <si>
    <t>____________(Г.М. Крук)</t>
  </si>
  <si>
    <t>Приобретение высоковольтной лаборатории</t>
  </si>
  <si>
    <t>2020</t>
  </si>
  <si>
    <t>Итого за счет регулируемых тарифов 2016-2020 г.г. (тыс.руб)</t>
  </si>
  <si>
    <t>Проектная мощность/ 
протяженность сетей (МВт/Гкал/ч/км/МВА)</t>
  </si>
  <si>
    <t>Генеральный директор АО "Королевская электросеть"</t>
  </si>
  <si>
    <t xml:space="preserve">Укрупненный сетевой график выполнения инвестиционного проекта АО "Королевская электросеть"  </t>
  </si>
  <si>
    <t>Генеральный директор АО "Королевская электросеть"                                                              Г.М. Крук</t>
  </si>
  <si>
    <t>Генеральный директор  АО "Королевская электросеть"</t>
  </si>
  <si>
    <t>Контрольные этапы реализации инвестиционного проекта АО "Королевская электросеть"</t>
  </si>
  <si>
    <t>Финансовый план  АО "Королевская электросеть" на период реализации инвестиционной программы
(заполняется по финансированию)</t>
  </si>
  <si>
    <t>Источники финансирования инвестиционных программ АО "Королевская электросеть"
(в прогнозных ценах соответствующих лет), млн. рублей</t>
  </si>
  <si>
    <t>Отчет об исполнении финансового плана АО "Королевская электросеть"
(заполняется по финансированию)</t>
  </si>
  <si>
    <t>График реализации инвестиционной программы АО "Королевская электросеть" *, млн. рублей с НДС
(представляется ежегодно до 15 декабря года, предшествующего плановому)</t>
  </si>
  <si>
    <t>Перечень инвестиционных проектов инвестиционной программы АО "Королевская электросеть" и план их финансирования</t>
  </si>
  <si>
    <t>2015 год</t>
  </si>
  <si>
    <t>Протяжен-ность сетей, км</t>
  </si>
  <si>
    <t>Физические параметры объекта</t>
  </si>
  <si>
    <t>Коли- чество, шт</t>
  </si>
  <si>
    <t>шт</t>
  </si>
  <si>
    <t>Ввод объектов</t>
  </si>
  <si>
    <t>8</t>
  </si>
  <si>
    <t>13</t>
  </si>
  <si>
    <t>19</t>
  </si>
  <si>
    <t>20</t>
  </si>
  <si>
    <t>21</t>
  </si>
  <si>
    <t>22</t>
  </si>
  <si>
    <t>23</t>
  </si>
  <si>
    <t>24</t>
  </si>
  <si>
    <t>25</t>
  </si>
  <si>
    <t>Приобретение дизельной электростанции</t>
  </si>
  <si>
    <t>Приобретение МАЗ-5340В3</t>
  </si>
  <si>
    <t>Приобретение прицепа МАЗ-892600-017-02</t>
  </si>
  <si>
    <t>Приобретение ВАЗ 21214</t>
  </si>
  <si>
    <t>Приобретение ГАЗ 2752</t>
  </si>
  <si>
    <t>Приобретение РЕНО КАНГУ</t>
  </si>
  <si>
    <t>Приобретение автопогрузчика ВП-05-00</t>
  </si>
  <si>
    <t>Приобретение автобуса ПАЗ-32053</t>
  </si>
  <si>
    <t>Приобретение автоподъемника АПТ-18 на ГАЗ-3309</t>
  </si>
  <si>
    <t>Приобретение LADA KALINA 21941</t>
  </si>
  <si>
    <t>Приобретение LADA Largus</t>
  </si>
  <si>
    <t>Реконструкция РУ-10 кВ РП-1523, по адресу: г. Королев, пр-т Космонавтов,д. 21 Б</t>
  </si>
  <si>
    <t>Реконструкция РУ-6 кВ ТП-400, по адресу: г. Королев, ул. Мичурина,д. 21 Г</t>
  </si>
  <si>
    <t>Реконструкция РУ-10 кВ РП-1522, по адресу: г. Королев, ул. Мичурина,д. 21 Д</t>
  </si>
  <si>
    <t>Реконструкция РУ-10 кВ РП-1548, по адресу: г. Королев, пр-т Космонавтов,д. 41 Б</t>
  </si>
  <si>
    <t>Реконструкция РУ-10 кВ РП-1545, по адресу: г. Королев, пр-т Космонавтов,д. 40 Б</t>
  </si>
  <si>
    <t>Реконструкция РУ-6 кВ РП-1528, по адресу: г. Королев, ул. Мичурина,д. 21 Г</t>
  </si>
  <si>
    <t>Иные объекты</t>
  </si>
  <si>
    <t>Кол-во, шт</t>
  </si>
  <si>
    <t>Реконструкция РУ-10 кВ РП-1549, по адресу: г. Королев, ул. Аржакова,д. 16 Б</t>
  </si>
  <si>
    <t>март 2017 г.</t>
  </si>
  <si>
    <t>май 2017 г.</t>
  </si>
  <si>
    <t>июнь 2017 г.</t>
  </si>
  <si>
    <t>июль 2017 г.</t>
  </si>
  <si>
    <t>март 2018 г.</t>
  </si>
  <si>
    <t>май 2018 г.</t>
  </si>
  <si>
    <t>июнь 2018 г.</t>
  </si>
  <si>
    <t>март 2019 г.</t>
  </si>
  <si>
    <t>май 2019 г.</t>
  </si>
  <si>
    <t>июнь 2019 г.</t>
  </si>
  <si>
    <t>Сумма в
тыс. руб.</t>
  </si>
  <si>
    <t>Наменование мероприятий</t>
  </si>
  <si>
    <t>с НДС</t>
  </si>
  <si>
    <t>КСО</t>
  </si>
  <si>
    <t>без НДС</t>
  </si>
  <si>
    <t>Доп объекты</t>
  </si>
  <si>
    <t xml:space="preserve">Прибыль </t>
  </si>
  <si>
    <t>г. Москва</t>
  </si>
  <si>
    <t xml:space="preserve">Перечень инвестиционных проектов АО "Королевская электросеть" на период реализации инвестиционной программы 2017-2019 г. и план их финансирования </t>
  </si>
  <si>
    <t>«29» февраля 2016 года</t>
  </si>
  <si>
    <t>Стоимость основных этапов работ по реализации инвестиционной программы АО "Королевская электросеть" на 2017-2019 годы</t>
  </si>
  <si>
    <t>Прогноз ввода/вывода объектов АО "Королевская электросеть"</t>
  </si>
  <si>
    <t>всего,
2017 год</t>
  </si>
  <si>
    <t>Объем финансирования
 [2017]</t>
  </si>
  <si>
    <t>1 кв. 2017 года</t>
  </si>
  <si>
    <t>2 кв. 2017 года</t>
  </si>
  <si>
    <t>3 кв. 2017 года</t>
  </si>
  <si>
    <t>4 кв. 2017 года</t>
  </si>
  <si>
    <t>МВт, Гкал/час, км, МВА,шт</t>
  </si>
  <si>
    <t>г. Москва, п. Внуковское</t>
  </si>
  <si>
    <t>Повышение надежности и улучшение качественных показателей электроснабжения потребителей</t>
  </si>
  <si>
    <t>Проект "Создание системы телемеханизации в распределительных трансформаторных подстанциях (РТП) и трансформаторных подстанциях (ТП), расположенных в г. Москва, п. Внуковское (мкр. Солнцево-парк)"</t>
  </si>
  <si>
    <t>ИНВЕСТИЦИОННАЯ ПРОГРАММА АО "КОРОЛЕВСКАЯ ЭЛЕКТРОСЕТЬ" НА 2017-2019 г.г.</t>
  </si>
  <si>
    <t>Установка комплекса телемеханики в  распределительной 
трансформаторной подстанции РТП-1, расположенной по адресу: г. Москва, п. Внуковское, ул. Авиаконструктора Петлякова, 13, стр. 1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</si>
  <si>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</si>
  <si>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</si>
  <si>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</si>
  <si>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</si>
  <si>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</si>
  <si>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</si>
  <si>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</si>
  <si>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</si>
  <si>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</si>
  <si>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Окон-чание</t>
  </si>
  <si>
    <t xml:space="preserve"> Мощность тр-ров, МВА</t>
  </si>
  <si>
    <t>2017-2019</t>
  </si>
  <si>
    <t xml:space="preserve">Краткое описание инвестиционной программы АО "Королевская электросеть" на 2017-2019 годы </t>
  </si>
  <si>
    <t>29 февраля 2016 г</t>
  </si>
  <si>
    <t>Наименование инвестиционного проекта "Создание системы телемеханизации в распределительных трансформаторных подстанциях (РТП) и трансформаторных подстанциях (ТП), расположенных в г. Москва, п. Внуковское (мкр. Солнцево-парк)"</t>
  </si>
  <si>
    <t>по состоянию на 26 февраля 2016 г.</t>
  </si>
  <si>
    <t>апрель 2017 г</t>
  </si>
  <si>
    <t>август 2017 г.</t>
  </si>
  <si>
    <t>октябрь 2017 г</t>
  </si>
  <si>
    <t>сентябрь 2017 г</t>
  </si>
  <si>
    <t>август 2017 г</t>
  </si>
  <si>
    <t>Объект № 6</t>
  </si>
  <si>
    <t>апрель 2018 г</t>
  </si>
  <si>
    <t>август 2018 г</t>
  </si>
  <si>
    <t>сентябрь 2018 г</t>
  </si>
  <si>
    <t>Объект № 7</t>
  </si>
  <si>
    <t>Объект № 8</t>
  </si>
  <si>
    <t>Объект № 9</t>
  </si>
  <si>
    <t>Объект № 10</t>
  </si>
  <si>
    <t>Объект № 11</t>
  </si>
  <si>
    <t>апрель 2019 г</t>
  </si>
  <si>
    <t>август 2019 г</t>
  </si>
  <si>
    <t>сентябрь 2019 г</t>
  </si>
  <si>
    <t>Объект № 12</t>
  </si>
  <si>
    <t>Объект № 13</t>
  </si>
  <si>
    <t>Объект № 14</t>
  </si>
  <si>
    <t>Объект № 15</t>
  </si>
  <si>
    <t>29 февраля 2016 г.</t>
  </si>
  <si>
    <t xml:space="preserve">План ввода/вывода объектов в 2017 году, млн. рублей </t>
  </si>
  <si>
    <t>Установка комплекса телемеханики в  распределительной трансформаторной подстанции РТП-2, расположенной по адресу: г. Москва, п. Внуковское, ул. Летчика Грицевца, 9</t>
  </si>
  <si>
    <t>Установка комплекса телемеханики в трансформаторной подстанции ТП-5, расположенной по адресу: г. Москва, п. Внуковское, ул. Авиаконструктора Петлякова, 17, стр. 1</t>
  </si>
  <si>
    <t>Установка комплекса телемеханики в трансформаторной подстанции ТП-6, расположенной по адресу: г. Москва, п. Внуковское, ул. Авиаконструктора Петлякова, 3</t>
  </si>
  <si>
    <t>Установка комплекса телемеханики в трансформаторной подстанции ТП-20, расположенной по адресу: г. Москва, п. Внуковское, ул. Летчика Грицевца, 16, стр. 1</t>
  </si>
  <si>
    <t>Установка комплекса телемеханики в трансформаторной подстанции ТП-1, расположенной по адресу: г. Москва, п. Внуковское, ул. Летчика Грицевца, 8, стр. 1</t>
  </si>
  <si>
    <t>Установка комплекса телемеханики в трансформаторной подстанции ТП-2, расположенной по адресу: г. Москва, п. Внуковское, ул. Летчика Грицевца, 4, кор.1, стр. 1</t>
  </si>
  <si>
    <t>Установка комплекса телемеханики в для трансформаторной подстанции ТП-3, расположенной по адресу: г. Москва, п. Внуковское, ул. Летчика Грицевца, 4, стр. 1</t>
  </si>
  <si>
    <t>Установка комплекса телемеханики в трансформаторной подстанции ТП-4, расположенной по адресу: г. Москва, п. Внуковское, ул. Летчика Ульянина, 3, стр. 1</t>
  </si>
  <si>
    <t>Установка комплекса телемеханики в трансформаторной подстанции ТП-15, расположенной по адресу: г. Москва, п. Внуковское, ул. Летчика Грицевца, 5, стр. 1</t>
  </si>
  <si>
    <t>Установка комплекса телемеханики в трансформаторной подстанции ТП-16, расположенной по адресу: г. Москва, п. Внуковское, ул. Летчика Ульянина, 4, стр. 1</t>
  </si>
  <si>
    <t>Установка комплекса телемеханики в трансформаторной подстанции ТП-17, расположенной по адресу: г. Москва, п. Внуковское, ул. Летчика Грицевца, 11, стр. 1</t>
  </si>
  <si>
    <t>Установка комплекса телемеханики в трансформаторной подстанции ТП-18, расположенной по адресу: г. Москва, п. Внуковское, ул. Авиаконструктора Петлякова, 21, стр. 1</t>
  </si>
  <si>
    <t>Установка комплекса телемеханики в трансформаторной подстанции ТП-19, расположенной по адресу: г. Москва, п. Внуковское, ул. Авиаконструктора Петлякова, 25, стр. 1</t>
  </si>
  <si>
    <t>Установка комплекса телемеханики в трансформаторной подстанции ТП-21, расположенной по адресу: г. Москва, п. Внуковское, ул. Авиаконструктора Петлякова, 31, стр. 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</si>
</sst>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_(* #,##0_);_(* \(#,##0\);_(* &quot;-&quot;_);_(@_)"/>
    <numFmt numFmtId="181" formatCode="#,##0.0"/>
    <numFmt numFmtId="182" formatCode="#,##0.000"/>
    <numFmt numFmtId="183" formatCode="0.0%"/>
    <numFmt numFmtId="184" formatCode="_(* #,##0.00_);_(* \(#,##0.00\);_(* &quot;-&quot;_);_(@_)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#,##0.00_ ;\-#,##0.00\ "/>
    <numFmt numFmtId="193" formatCode="0.0000000"/>
    <numFmt numFmtId="194" formatCode="0.00000000"/>
    <numFmt numFmtId="195" formatCode="0.000000000"/>
    <numFmt numFmtId="196" formatCode="0.0000000000"/>
  </numFmts>
  <fonts count="56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12"/>
      <name val="Arial Cyr"/>
      <family val="0"/>
    </font>
    <font>
      <sz val="14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4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4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2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54" applyFont="1">
      <alignment/>
      <protection/>
    </xf>
    <xf numFmtId="0" fontId="0" fillId="0" borderId="2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20" xfId="0" applyNumberFormat="1" applyFont="1" applyFill="1" applyBorder="1" applyAlignment="1">
      <alignment horizontal="left" vertical="top" wrapText="1"/>
    </xf>
    <xf numFmtId="9" fontId="0" fillId="0" borderId="20" xfId="0" applyNumberFormat="1" applyFont="1" applyFill="1" applyBorder="1" applyAlignment="1">
      <alignment horizontal="center" vertical="top" wrapText="1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186" fontId="0" fillId="0" borderId="13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right" vertical="center" wrapText="1"/>
    </xf>
    <xf numFmtId="186" fontId="0" fillId="0" borderId="28" xfId="0" applyNumberFormat="1" applyFont="1" applyFill="1" applyBorder="1" applyAlignment="1">
      <alignment horizontal="center" vertical="center"/>
    </xf>
    <xf numFmtId="186" fontId="0" fillId="0" borderId="2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 vertical="top"/>
    </xf>
    <xf numFmtId="186" fontId="1" fillId="0" borderId="10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>
      <alignment horizontal="right" vertical="center"/>
    </xf>
    <xf numFmtId="0" fontId="24" fillId="0" borderId="3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3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justify" vertical="center" wrapText="1"/>
    </xf>
    <xf numFmtId="186" fontId="1" fillId="0" borderId="2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0" fillId="0" borderId="10" xfId="0" applyFont="1" applyFill="1" applyBorder="1" applyAlignment="1">
      <alignment horizontal="justify" vertical="center"/>
    </xf>
    <xf numFmtId="16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86" fontId="0" fillId="0" borderId="30" xfId="0" applyNumberFormat="1" applyFont="1" applyFill="1" applyBorder="1" applyAlignment="1">
      <alignment horizontal="right" vertical="center"/>
    </xf>
    <xf numFmtId="186" fontId="0" fillId="0" borderId="0" xfId="0" applyNumberFormat="1" applyFill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justify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43" fontId="51" fillId="0" borderId="0" xfId="65" applyFont="1" applyFill="1" applyAlignment="1">
      <alignment vertical="center" wrapText="1"/>
    </xf>
    <xf numFmtId="2" fontId="28" fillId="0" borderId="0" xfId="0" applyNumberFormat="1" applyFont="1" applyFill="1" applyAlignment="1">
      <alignment horizontal="right" vertical="top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86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left" vertical="top"/>
    </xf>
    <xf numFmtId="2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horizontal="left" vertical="top" wrapText="1"/>
    </xf>
    <xf numFmtId="0" fontId="29" fillId="0" borderId="10" xfId="0" applyFont="1" applyFill="1" applyBorder="1" applyAlignment="1">
      <alignment horizontal="center" vertical="distributed"/>
    </xf>
    <xf numFmtId="0" fontId="29" fillId="0" borderId="10" xfId="0" applyFont="1" applyFill="1" applyBorder="1" applyAlignment="1">
      <alignment horizontal="center" vertical="distributed" wrapText="1"/>
    </xf>
    <xf numFmtId="186" fontId="30" fillId="0" borderId="10" xfId="0" applyNumberFormat="1" applyFont="1" applyFill="1" applyBorder="1" applyAlignment="1">
      <alignment horizontal="center" vertical="distributed"/>
    </xf>
    <xf numFmtId="0" fontId="29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distributed"/>
    </xf>
    <xf numFmtId="0" fontId="1" fillId="0" borderId="33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0" fillId="24" borderId="0" xfId="0" applyFont="1" applyFill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186" fontId="1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horizontal="right" vertical="center"/>
    </xf>
    <xf numFmtId="186" fontId="1" fillId="0" borderId="14" xfId="0" applyNumberFormat="1" applyFont="1" applyFill="1" applyBorder="1" applyAlignment="1">
      <alignment horizontal="right" vertical="center"/>
    </xf>
    <xf numFmtId="186" fontId="0" fillId="0" borderId="11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9" fillId="0" borderId="0" xfId="53" applyFont="1">
      <alignment/>
      <protection/>
    </xf>
    <xf numFmtId="0" fontId="37" fillId="0" borderId="0" xfId="53" applyFont="1">
      <alignment/>
      <protection/>
    </xf>
    <xf numFmtId="4" fontId="37" fillId="0" borderId="0" xfId="53" applyNumberFormat="1" applyFont="1">
      <alignment/>
      <protection/>
    </xf>
    <xf numFmtId="0" fontId="39" fillId="0" borderId="0" xfId="53" applyFont="1">
      <alignment/>
      <protection/>
    </xf>
    <xf numFmtId="0" fontId="29" fillId="0" borderId="0" xfId="53" applyFont="1" applyAlignment="1">
      <alignment horizontal="left"/>
      <protection/>
    </xf>
    <xf numFmtId="0" fontId="22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Fill="1">
      <alignment/>
      <protection/>
    </xf>
    <xf numFmtId="0" fontId="39" fillId="0" borderId="0" xfId="53" applyFont="1" applyBorder="1" applyAlignment="1">
      <alignment horizontal="center" vertical="center"/>
      <protection/>
    </xf>
    <xf numFmtId="0" fontId="37" fillId="0" borderId="0" xfId="53" applyFont="1" applyFill="1">
      <alignment/>
      <protection/>
    </xf>
    <xf numFmtId="0" fontId="40" fillId="0" borderId="0" xfId="53" applyFont="1">
      <alignment/>
      <protection/>
    </xf>
    <xf numFmtId="0" fontId="40" fillId="0" borderId="0" xfId="53" applyFont="1" applyFill="1">
      <alignment/>
      <protection/>
    </xf>
    <xf numFmtId="0" fontId="37" fillId="0" borderId="0" xfId="53" applyFont="1" applyAlignment="1">
      <alignment horizontal="right" wrapText="1"/>
      <protection/>
    </xf>
    <xf numFmtId="0" fontId="39" fillId="0" borderId="0" xfId="53" applyFont="1" applyAlignment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185" fontId="0" fillId="0" borderId="14" xfId="0" applyNumberFormat="1" applyFont="1" applyFill="1" applyBorder="1" applyAlignment="1">
      <alignment horizontal="center" vertical="center" wrapText="1"/>
    </xf>
    <xf numFmtId="185" fontId="0" fillId="0" borderId="20" xfId="0" applyNumberFormat="1" applyFont="1" applyFill="1" applyBorder="1" applyAlignment="1">
      <alignment horizontal="center" vertical="center" wrapText="1"/>
    </xf>
    <xf numFmtId="185" fontId="0" fillId="0" borderId="40" xfId="0" applyNumberFormat="1" applyFont="1" applyFill="1" applyBorder="1" applyAlignment="1">
      <alignment horizontal="center" vertical="center" wrapText="1"/>
    </xf>
    <xf numFmtId="185" fontId="0" fillId="0" borderId="12" xfId="0" applyNumberFormat="1" applyFont="1" applyFill="1" applyBorder="1" applyAlignment="1">
      <alignment horizontal="center" vertical="center" wrapText="1"/>
    </xf>
    <xf numFmtId="185" fontId="0" fillId="0" borderId="12" xfId="0" applyNumberFormat="1" applyFont="1" applyFill="1" applyBorder="1" applyAlignment="1">
      <alignment horizontal="left" vertical="center" wrapText="1"/>
    </xf>
    <xf numFmtId="0" fontId="0" fillId="0" borderId="0" xfId="54" applyFont="1" applyAlignment="1">
      <alignment horizontal="right"/>
      <protection/>
    </xf>
    <xf numFmtId="182" fontId="1" fillId="0" borderId="11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left" vertical="center" wrapText="1"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1" fillId="26" borderId="1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/>
    </xf>
    <xf numFmtId="0" fontId="0" fillId="28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29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27" borderId="0" xfId="0" applyFont="1" applyFill="1" applyAlignment="1">
      <alignment/>
    </xf>
    <xf numFmtId="0" fontId="29" fillId="26" borderId="0" xfId="0" applyFont="1" applyFill="1" applyAlignment="1">
      <alignment/>
    </xf>
    <xf numFmtId="0" fontId="29" fillId="26" borderId="0" xfId="0" applyFont="1" applyFill="1" applyAlignment="1">
      <alignment vertical="center"/>
    </xf>
    <xf numFmtId="0" fontId="29" fillId="26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6" fontId="37" fillId="0" borderId="10" xfId="53" applyNumberFormat="1" applyFont="1" applyBorder="1" applyAlignment="1">
      <alignment horizontal="center" vertical="center" wrapText="1"/>
      <protection/>
    </xf>
    <xf numFmtId="186" fontId="39" fillId="0" borderId="10" xfId="53" applyNumberFormat="1" applyFont="1" applyBorder="1" applyAlignment="1">
      <alignment horizontal="center" vertical="center" wrapText="1"/>
      <protection/>
    </xf>
    <xf numFmtId="186" fontId="39" fillId="25" borderId="10" xfId="53" applyNumberFormat="1" applyFont="1" applyFill="1" applyBorder="1" applyAlignment="1">
      <alignment horizontal="center" vertical="center" wrapText="1"/>
      <protection/>
    </xf>
    <xf numFmtId="0" fontId="37" fillId="0" borderId="10" xfId="53" applyFont="1" applyBorder="1" applyAlignment="1">
      <alignment horizontal="center" vertical="center"/>
      <protection/>
    </xf>
    <xf numFmtId="0" fontId="37" fillId="0" borderId="0" xfId="53" applyFont="1" applyAlignment="1">
      <alignment horizontal="right" vertical="top" wrapText="1"/>
      <protection/>
    </xf>
    <xf numFmtId="0" fontId="1" fillId="30" borderId="13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 wrapText="1"/>
    </xf>
    <xf numFmtId="186" fontId="1" fillId="30" borderId="10" xfId="0" applyNumberFormat="1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0" fontId="37" fillId="0" borderId="13" xfId="53" applyFont="1" applyBorder="1" applyAlignment="1">
      <alignment horizontal="center" vertical="center"/>
      <protection/>
    </xf>
    <xf numFmtId="0" fontId="37" fillId="0" borderId="11" xfId="53" applyFont="1" applyBorder="1" applyAlignment="1">
      <alignment horizontal="center" vertical="center"/>
      <protection/>
    </xf>
    <xf numFmtId="49" fontId="37" fillId="0" borderId="0" xfId="53" applyNumberFormat="1" applyFont="1" applyFill="1" applyBorder="1" applyAlignment="1">
      <alignment horizontal="center"/>
      <protection/>
    </xf>
    <xf numFmtId="49" fontId="37" fillId="0" borderId="0" xfId="53" applyNumberFormat="1" applyFont="1" applyFill="1" applyBorder="1" applyAlignment="1">
      <alignment horizontal="left"/>
      <protection/>
    </xf>
    <xf numFmtId="0" fontId="40" fillId="0" borderId="0" xfId="53" applyFont="1" applyAlignment="1">
      <alignment horizontal="left"/>
      <protection/>
    </xf>
    <xf numFmtId="186" fontId="39" fillId="0" borderId="10" xfId="53" applyNumberFormat="1" applyFont="1" applyFill="1" applyBorder="1" applyAlignment="1">
      <alignment horizontal="center" vertical="center" wrapText="1"/>
      <protection/>
    </xf>
    <xf numFmtId="186" fontId="39" fillId="24" borderId="11" xfId="53" applyNumberFormat="1" applyFont="1" applyFill="1" applyBorder="1" applyAlignment="1">
      <alignment horizontal="center" vertical="center" wrapText="1"/>
      <protection/>
    </xf>
    <xf numFmtId="9" fontId="0" fillId="0" borderId="0" xfId="0" applyNumberFormat="1" applyFont="1" applyFill="1" applyBorder="1" applyAlignment="1">
      <alignment horizontal="center" vertical="top" wrapText="1"/>
    </xf>
    <xf numFmtId="0" fontId="0" fillId="0" borderId="0" xfId="54">
      <alignment/>
      <protection/>
    </xf>
    <xf numFmtId="0" fontId="0" fillId="0" borderId="0" xfId="54" applyFill="1">
      <alignment/>
      <protection/>
    </xf>
    <xf numFmtId="3" fontId="0" fillId="0" borderId="0" xfId="54" applyNumberFormat="1">
      <alignment/>
      <protection/>
    </xf>
    <xf numFmtId="3" fontId="0" fillId="0" borderId="0" xfId="54" applyNumberFormat="1" applyFill="1" applyAlignment="1">
      <alignment horizontal="left"/>
      <protection/>
    </xf>
    <xf numFmtId="3" fontId="0" fillId="0" borderId="0" xfId="54" applyNumberFormat="1" applyAlignment="1">
      <alignment horizontal="left"/>
      <protection/>
    </xf>
    <xf numFmtId="0" fontId="0" fillId="0" borderId="0" xfId="54" applyAlignment="1">
      <alignment horizontal="left"/>
      <protection/>
    </xf>
    <xf numFmtId="0" fontId="0" fillId="0" borderId="0" xfId="54" applyFont="1" applyAlignment="1">
      <alignment vertical="center"/>
      <protection/>
    </xf>
    <xf numFmtId="3" fontId="0" fillId="0" borderId="0" xfId="54" applyNumberFormat="1" applyFill="1">
      <alignment/>
      <protection/>
    </xf>
    <xf numFmtId="3" fontId="0" fillId="0" borderId="14" xfId="54" applyNumberFormat="1" applyBorder="1" applyAlignment="1">
      <alignment horizontal="center" vertical="center"/>
      <protection/>
    </xf>
    <xf numFmtId="3" fontId="0" fillId="0" borderId="41" xfId="54" applyNumberFormat="1" applyBorder="1" applyAlignment="1">
      <alignment vertical="center"/>
      <protection/>
    </xf>
    <xf numFmtId="3" fontId="0" fillId="0" borderId="14" xfId="54" applyNumberFormat="1" applyFill="1" applyBorder="1" applyAlignment="1">
      <alignment vertical="center"/>
      <protection/>
    </xf>
    <xf numFmtId="3" fontId="0" fillId="0" borderId="19" xfId="54" applyNumberFormat="1" applyBorder="1" applyAlignment="1">
      <alignment vertical="center"/>
      <protection/>
    </xf>
    <xf numFmtId="0" fontId="0" fillId="0" borderId="24" xfId="54" applyFont="1" applyBorder="1" applyAlignment="1">
      <alignment horizontal="justify" vertical="center" wrapText="1"/>
      <protection/>
    </xf>
    <xf numFmtId="0" fontId="0" fillId="0" borderId="19" xfId="54" applyFont="1" applyBorder="1" applyAlignment="1">
      <alignment horizontal="center" vertical="center"/>
      <protection/>
    </xf>
    <xf numFmtId="3" fontId="0" fillId="0" borderId="40" xfId="54" applyNumberFormat="1" applyBorder="1" applyAlignment="1">
      <alignment horizontal="center" vertical="center"/>
      <protection/>
    </xf>
    <xf numFmtId="3" fontId="0" fillId="0" borderId="42" xfId="54" applyNumberFormat="1" applyBorder="1" applyAlignment="1">
      <alignment vertical="center"/>
      <protection/>
    </xf>
    <xf numFmtId="3" fontId="0" fillId="0" borderId="40" xfId="54" applyNumberFormat="1" applyFill="1" applyBorder="1" applyAlignment="1">
      <alignment vertical="center"/>
      <protection/>
    </xf>
    <xf numFmtId="3" fontId="0" fillId="0" borderId="21" xfId="54" applyNumberFormat="1" applyBorder="1" applyAlignment="1">
      <alignment vertical="center"/>
      <protection/>
    </xf>
    <xf numFmtId="0" fontId="0" fillId="0" borderId="43" xfId="54" applyFont="1" applyBorder="1" applyAlignment="1">
      <alignment horizontal="justify" vertical="center" wrapText="1"/>
      <protection/>
    </xf>
    <xf numFmtId="0" fontId="0" fillId="0" borderId="21" xfId="54" applyFont="1" applyBorder="1" applyAlignment="1">
      <alignment horizontal="center" vertical="center"/>
      <protection/>
    </xf>
    <xf numFmtId="3" fontId="0" fillId="0" borderId="11" xfId="54" applyNumberFormat="1" applyBorder="1" applyAlignment="1">
      <alignment horizontal="center" vertical="center"/>
      <protection/>
    </xf>
    <xf numFmtId="3" fontId="0" fillId="0" borderId="44" xfId="54" applyNumberFormat="1" applyBorder="1" applyAlignment="1">
      <alignment vertical="center"/>
      <protection/>
    </xf>
    <xf numFmtId="3" fontId="0" fillId="0" borderId="11" xfId="54" applyNumberFormat="1" applyFill="1" applyBorder="1" applyAlignment="1">
      <alignment vertical="center"/>
      <protection/>
    </xf>
    <xf numFmtId="3" fontId="0" fillId="0" borderId="13" xfId="54" applyNumberFormat="1" applyBorder="1" applyAlignment="1">
      <alignment vertical="center"/>
      <protection/>
    </xf>
    <xf numFmtId="0" fontId="0" fillId="0" borderId="45" xfId="54" applyFont="1" applyBorder="1" applyAlignment="1">
      <alignment horizontal="justify" vertical="center" wrapText="1"/>
      <protection/>
    </xf>
    <xf numFmtId="0" fontId="0" fillId="0" borderId="13" xfId="54" applyFont="1" applyBorder="1" applyAlignment="1">
      <alignment horizontal="center" vertical="center"/>
      <protection/>
    </xf>
    <xf numFmtId="3" fontId="0" fillId="0" borderId="46" xfId="54" applyNumberFormat="1" applyBorder="1" applyAlignment="1">
      <alignment horizontal="center" vertical="center"/>
      <protection/>
    </xf>
    <xf numFmtId="3" fontId="0" fillId="0" borderId="47" xfId="54" applyNumberFormat="1" applyFont="1" applyBorder="1" applyAlignment="1">
      <alignment horizontal="right" vertical="center"/>
      <protection/>
    </xf>
    <xf numFmtId="3" fontId="0" fillId="0" borderId="46" xfId="54" applyNumberFormat="1" applyFont="1" applyFill="1" applyBorder="1" applyAlignment="1">
      <alignment horizontal="right" vertical="center"/>
      <protection/>
    </xf>
    <xf numFmtId="3" fontId="0" fillId="0" borderId="17" xfId="54" applyNumberFormat="1" applyFont="1" applyBorder="1" applyAlignment="1">
      <alignment horizontal="right" vertical="center"/>
      <protection/>
    </xf>
    <xf numFmtId="0" fontId="1" fillId="0" borderId="48" xfId="54" applyFont="1" applyBorder="1" applyAlignment="1">
      <alignment horizontal="justify" vertical="center" wrapText="1"/>
      <protection/>
    </xf>
    <xf numFmtId="0" fontId="0" fillId="0" borderId="17" xfId="54" applyFont="1" applyBorder="1" applyAlignment="1">
      <alignment horizontal="center" vertical="center"/>
      <protection/>
    </xf>
    <xf numFmtId="3" fontId="0" fillId="0" borderId="49" xfId="54" applyNumberFormat="1" applyBorder="1" applyAlignment="1">
      <alignment horizontal="center" vertical="center"/>
      <protection/>
    </xf>
    <xf numFmtId="3" fontId="0" fillId="0" borderId="50" xfId="54" applyNumberFormat="1" applyFont="1" applyBorder="1" applyAlignment="1">
      <alignment horizontal="right" vertical="center"/>
      <protection/>
    </xf>
    <xf numFmtId="3" fontId="0" fillId="0" borderId="50" xfId="54" applyNumberFormat="1" applyFont="1" applyFill="1" applyBorder="1" applyAlignment="1">
      <alignment horizontal="right" vertical="center"/>
      <protection/>
    </xf>
    <xf numFmtId="0" fontId="0" fillId="0" borderId="35" xfId="54" applyFont="1" applyBorder="1" applyAlignment="1">
      <alignment horizontal="justify" vertical="center" wrapText="1"/>
      <protection/>
    </xf>
    <xf numFmtId="0" fontId="0" fillId="0" borderId="51" xfId="54" applyFont="1" applyBorder="1" applyAlignment="1">
      <alignment horizontal="center" vertical="center"/>
      <protection/>
    </xf>
    <xf numFmtId="182" fontId="0" fillId="0" borderId="0" xfId="54" applyNumberFormat="1">
      <alignment/>
      <protection/>
    </xf>
    <xf numFmtId="182" fontId="1" fillId="0" borderId="52" xfId="54" applyNumberFormat="1" applyFont="1" applyFill="1" applyBorder="1" applyAlignment="1">
      <alignment horizontal="right" vertical="center"/>
      <protection/>
    </xf>
    <xf numFmtId="182" fontId="1" fillId="0" borderId="34" xfId="54" applyNumberFormat="1" applyFont="1" applyFill="1" applyBorder="1" applyAlignment="1">
      <alignment horizontal="right" vertical="center"/>
      <protection/>
    </xf>
    <xf numFmtId="0" fontId="1" fillId="0" borderId="53" xfId="54" applyFont="1" applyFill="1" applyBorder="1" applyAlignment="1">
      <alignment horizontal="justify" vertical="center" wrapText="1"/>
      <protection/>
    </xf>
    <xf numFmtId="0" fontId="1" fillId="0" borderId="36" xfId="54" applyFont="1" applyFill="1" applyBorder="1" applyAlignment="1">
      <alignment horizontal="center" vertical="center"/>
      <protection/>
    </xf>
    <xf numFmtId="182" fontId="0" fillId="0" borderId="34" xfId="54" applyNumberFormat="1" applyFont="1" applyFill="1" applyBorder="1" applyAlignment="1">
      <alignment horizontal="right" vertical="center"/>
      <protection/>
    </xf>
    <xf numFmtId="182" fontId="0" fillId="0" borderId="14" xfId="54" applyNumberFormat="1" applyFill="1" applyBorder="1" applyAlignment="1">
      <alignment horizontal="right" vertical="center"/>
      <protection/>
    </xf>
    <xf numFmtId="182" fontId="1" fillId="0" borderId="41" xfId="54" applyNumberFormat="1" applyFont="1" applyFill="1" applyBorder="1" applyAlignment="1">
      <alignment horizontal="right" vertical="center"/>
      <protection/>
    </xf>
    <xf numFmtId="182" fontId="1" fillId="0" borderId="14" xfId="54" applyNumberFormat="1" applyFont="1" applyFill="1" applyBorder="1" applyAlignment="1">
      <alignment horizontal="right" vertical="center"/>
      <protection/>
    </xf>
    <xf numFmtId="182" fontId="1" fillId="0" borderId="19" xfId="54" applyNumberFormat="1" applyFont="1" applyFill="1" applyBorder="1" applyAlignment="1">
      <alignment horizontal="right" vertical="center"/>
      <protection/>
    </xf>
    <xf numFmtId="0" fontId="0" fillId="0" borderId="24" xfId="54" applyFont="1" applyFill="1" applyBorder="1" applyAlignment="1">
      <alignment horizontal="justify" vertical="center" wrapText="1"/>
      <protection/>
    </xf>
    <xf numFmtId="0" fontId="1" fillId="0" borderId="19" xfId="54" applyFont="1" applyFill="1" applyBorder="1" applyAlignment="1">
      <alignment horizontal="center" vertical="center"/>
      <protection/>
    </xf>
    <xf numFmtId="182" fontId="1" fillId="0" borderId="54" xfId="54" applyNumberFormat="1" applyFont="1" applyFill="1" applyBorder="1" applyAlignment="1">
      <alignment horizontal="right" vertical="center"/>
      <protection/>
    </xf>
    <xf numFmtId="182" fontId="1" fillId="0" borderId="33" xfId="54" applyNumberFormat="1" applyFont="1" applyFill="1" applyBorder="1" applyAlignment="1">
      <alignment horizontal="right" vertical="center"/>
      <protection/>
    </xf>
    <xf numFmtId="0" fontId="1" fillId="0" borderId="55" xfId="54" applyFont="1" applyFill="1" applyBorder="1" applyAlignment="1">
      <alignment horizontal="justify" vertical="center" wrapText="1"/>
      <protection/>
    </xf>
    <xf numFmtId="0" fontId="1" fillId="0" borderId="33" xfId="54" applyFont="1" applyFill="1" applyBorder="1" applyAlignment="1">
      <alignment horizontal="center" vertical="center"/>
      <protection/>
    </xf>
    <xf numFmtId="182" fontId="0" fillId="0" borderId="56" xfId="54" applyNumberFormat="1" applyFill="1" applyBorder="1" applyAlignment="1">
      <alignment horizontal="right" vertical="center"/>
      <protection/>
    </xf>
    <xf numFmtId="182" fontId="0" fillId="0" borderId="57" xfId="54" applyNumberFormat="1" applyFont="1" applyFill="1" applyBorder="1" applyAlignment="1">
      <alignment horizontal="right" vertical="center"/>
      <protection/>
    </xf>
    <xf numFmtId="182" fontId="0" fillId="0" borderId="56" xfId="54" applyNumberFormat="1" applyFont="1" applyFill="1" applyBorder="1" applyAlignment="1">
      <alignment horizontal="right" vertical="center"/>
      <protection/>
    </xf>
    <xf numFmtId="182" fontId="0" fillId="0" borderId="36" xfId="54" applyNumberFormat="1" applyFont="1" applyFill="1" applyBorder="1" applyAlignment="1">
      <alignment horizontal="right" vertical="center"/>
      <protection/>
    </xf>
    <xf numFmtId="182" fontId="0" fillId="0" borderId="40" xfId="54" applyNumberFormat="1" applyFill="1" applyBorder="1" applyAlignment="1">
      <alignment horizontal="right" vertical="center"/>
      <protection/>
    </xf>
    <xf numFmtId="182" fontId="0" fillId="0" borderId="42" xfId="54" applyNumberFormat="1" applyFont="1" applyFill="1" applyBorder="1" applyAlignment="1">
      <alignment horizontal="right" vertical="center"/>
      <protection/>
    </xf>
    <xf numFmtId="182" fontId="0" fillId="0" borderId="40" xfId="54" applyNumberFormat="1" applyFont="1" applyFill="1" applyBorder="1" applyAlignment="1">
      <alignment horizontal="right" vertical="center"/>
      <protection/>
    </xf>
    <xf numFmtId="182" fontId="0" fillId="0" borderId="21" xfId="54" applyNumberFormat="1" applyFont="1" applyFill="1" applyBorder="1" applyAlignment="1">
      <alignment horizontal="right" vertical="center"/>
      <protection/>
    </xf>
    <xf numFmtId="0" fontId="0" fillId="0" borderId="43" xfId="54" applyFont="1" applyFill="1" applyBorder="1" applyAlignment="1">
      <alignment horizontal="justify" vertical="center" wrapText="1"/>
      <protection/>
    </xf>
    <xf numFmtId="0" fontId="0" fillId="0" borderId="21" xfId="54" applyFont="1" applyFill="1" applyBorder="1" applyAlignment="1">
      <alignment horizontal="center" vertical="center"/>
      <protection/>
    </xf>
    <xf numFmtId="0" fontId="22" fillId="0" borderId="0" xfId="54" applyFont="1" applyAlignment="1">
      <alignment wrapText="1"/>
      <protection/>
    </xf>
    <xf numFmtId="182" fontId="25" fillId="0" borderId="46" xfId="54" applyNumberFormat="1" applyFont="1" applyFill="1" applyBorder="1" applyAlignment="1">
      <alignment horizontal="right" vertical="center" wrapText="1"/>
      <protection/>
    </xf>
    <xf numFmtId="182" fontId="0" fillId="0" borderId="47" xfId="54" applyNumberFormat="1" applyFont="1" applyFill="1" applyBorder="1" applyAlignment="1">
      <alignment horizontal="right" vertical="center"/>
      <protection/>
    </xf>
    <xf numFmtId="182" fontId="0" fillId="0" borderId="46" xfId="54" applyNumberFormat="1" applyFont="1" applyFill="1" applyBorder="1" applyAlignment="1">
      <alignment horizontal="right" vertical="center"/>
      <protection/>
    </xf>
    <xf numFmtId="182" fontId="0" fillId="0" borderId="17" xfId="54" applyNumberFormat="1" applyFont="1" applyFill="1" applyBorder="1" applyAlignment="1">
      <alignment horizontal="right" vertical="center"/>
      <protection/>
    </xf>
    <xf numFmtId="0" fontId="0" fillId="0" borderId="48" xfId="54" applyFont="1" applyFill="1" applyBorder="1" applyAlignment="1">
      <alignment horizontal="justify" vertical="center" wrapText="1"/>
      <protection/>
    </xf>
    <xf numFmtId="0" fontId="0" fillId="0" borderId="17" xfId="54" applyFont="1" applyFill="1" applyBorder="1" applyAlignment="1">
      <alignment horizontal="center" vertical="center"/>
      <protection/>
    </xf>
    <xf numFmtId="182" fontId="24" fillId="0" borderId="56" xfId="54" applyNumberFormat="1" applyFont="1" applyFill="1" applyBorder="1" applyAlignment="1">
      <alignment horizontal="right" vertical="center" wrapText="1"/>
      <protection/>
    </xf>
    <xf numFmtId="182" fontId="1" fillId="0" borderId="57" xfId="54" applyNumberFormat="1" applyFont="1" applyFill="1" applyBorder="1" applyAlignment="1">
      <alignment horizontal="right" vertical="center"/>
      <protection/>
    </xf>
    <xf numFmtId="182" fontId="1" fillId="0" borderId="56" xfId="54" applyNumberFormat="1" applyFont="1" applyFill="1" applyBorder="1" applyAlignment="1">
      <alignment horizontal="right" vertical="center"/>
      <protection/>
    </xf>
    <xf numFmtId="182" fontId="1" fillId="0" borderId="36" xfId="54" applyNumberFormat="1" applyFont="1" applyFill="1" applyBorder="1" applyAlignment="1">
      <alignment horizontal="right" vertical="center"/>
      <protection/>
    </xf>
    <xf numFmtId="182" fontId="25" fillId="0" borderId="56" xfId="54" applyNumberFormat="1" applyFont="1" applyFill="1" applyBorder="1" applyAlignment="1">
      <alignment horizontal="right" vertical="center" wrapText="1"/>
      <protection/>
    </xf>
    <xf numFmtId="182" fontId="26" fillId="0" borderId="14" xfId="54" applyNumberFormat="1" applyFont="1" applyFill="1" applyBorder="1" applyAlignment="1">
      <alignment horizontal="right" vertical="center" wrapText="1"/>
      <protection/>
    </xf>
    <xf numFmtId="0" fontId="0" fillId="0" borderId="19" xfId="54" applyFont="1" applyFill="1" applyBorder="1" applyAlignment="1">
      <alignment horizontal="center" vertical="center"/>
      <protection/>
    </xf>
    <xf numFmtId="182" fontId="26" fillId="0" borderId="11" xfId="54" applyNumberFormat="1" applyFont="1" applyFill="1" applyBorder="1" applyAlignment="1">
      <alignment horizontal="right" vertical="center" wrapText="1"/>
      <protection/>
    </xf>
    <xf numFmtId="182" fontId="1" fillId="0" borderId="44" xfId="54" applyNumberFormat="1" applyFont="1" applyFill="1" applyBorder="1" applyAlignment="1">
      <alignment horizontal="right" vertical="center"/>
      <protection/>
    </xf>
    <xf numFmtId="182" fontId="1" fillId="0" borderId="11" xfId="54" applyNumberFormat="1" applyFont="1" applyFill="1" applyBorder="1" applyAlignment="1">
      <alignment horizontal="right" vertical="center"/>
      <protection/>
    </xf>
    <xf numFmtId="182" fontId="1" fillId="0" borderId="13" xfId="54" applyNumberFormat="1" applyFont="1" applyFill="1" applyBorder="1" applyAlignment="1">
      <alignment horizontal="right" vertical="center"/>
      <protection/>
    </xf>
    <xf numFmtId="0" fontId="0" fillId="0" borderId="45" xfId="54" applyFont="1" applyFill="1" applyBorder="1" applyAlignment="1">
      <alignment horizontal="justify" vertical="center" wrapText="1"/>
      <protection/>
    </xf>
    <xf numFmtId="0" fontId="0" fillId="0" borderId="13" xfId="54" applyFont="1" applyFill="1" applyBorder="1" applyAlignment="1">
      <alignment horizontal="center" vertical="center"/>
      <protection/>
    </xf>
    <xf numFmtId="182" fontId="24" fillId="0" borderId="11" xfId="54" applyNumberFormat="1" applyFont="1" applyFill="1" applyBorder="1" applyAlignment="1">
      <alignment horizontal="right" vertical="center" wrapText="1"/>
      <protection/>
    </xf>
    <xf numFmtId="182" fontId="25" fillId="0" borderId="11" xfId="54" applyNumberFormat="1" applyFont="1" applyFill="1" applyBorder="1" applyAlignment="1">
      <alignment horizontal="right" vertical="center" wrapText="1"/>
      <protection/>
    </xf>
    <xf numFmtId="182" fontId="0" fillId="0" borderId="44" xfId="54" applyNumberFormat="1" applyFont="1" applyFill="1" applyBorder="1" applyAlignment="1">
      <alignment horizontal="right" vertical="center"/>
      <protection/>
    </xf>
    <xf numFmtId="182" fontId="0" fillId="0" borderId="11" xfId="54" applyNumberFormat="1" applyFont="1" applyFill="1" applyBorder="1" applyAlignment="1">
      <alignment horizontal="right" vertical="center"/>
      <protection/>
    </xf>
    <xf numFmtId="182" fontId="0" fillId="0" borderId="13" xfId="54" applyNumberFormat="1" applyFont="1" applyFill="1" applyBorder="1" applyAlignment="1">
      <alignment horizontal="right" vertical="center"/>
      <protection/>
    </xf>
    <xf numFmtId="0" fontId="1" fillId="0" borderId="13" xfId="54" applyFont="1" applyFill="1" applyBorder="1" applyAlignment="1">
      <alignment horizontal="center" vertical="center"/>
      <protection/>
    </xf>
    <xf numFmtId="182" fontId="26" fillId="0" borderId="37" xfId="54" applyNumberFormat="1" applyFont="1" applyFill="1" applyBorder="1" applyAlignment="1">
      <alignment horizontal="right" vertical="center" wrapText="1"/>
      <protection/>
    </xf>
    <xf numFmtId="182" fontId="0" fillId="0" borderId="54" xfId="54" applyNumberFormat="1" applyFont="1" applyFill="1" applyBorder="1" applyAlignment="1">
      <alignment horizontal="right" vertical="center"/>
      <protection/>
    </xf>
    <xf numFmtId="182" fontId="0" fillId="0" borderId="37" xfId="54" applyNumberFormat="1" applyFont="1" applyFill="1" applyBorder="1" applyAlignment="1">
      <alignment horizontal="right" vertical="center"/>
      <protection/>
    </xf>
    <xf numFmtId="182" fontId="0" fillId="0" borderId="33" xfId="54" applyNumberFormat="1" applyFont="1" applyFill="1" applyBorder="1" applyAlignment="1">
      <alignment horizontal="right" vertical="center"/>
      <protection/>
    </xf>
    <xf numFmtId="182" fontId="1" fillId="0" borderId="37" xfId="54" applyNumberFormat="1" applyFont="1" applyFill="1" applyBorder="1" applyAlignment="1">
      <alignment horizontal="right" vertical="center"/>
      <protection/>
    </xf>
    <xf numFmtId="182" fontId="25" fillId="0" borderId="14" xfId="54" applyNumberFormat="1" applyFont="1" applyFill="1" applyBorder="1" applyAlignment="1">
      <alignment horizontal="right" vertical="center" wrapText="1"/>
      <protection/>
    </xf>
    <xf numFmtId="182" fontId="0" fillId="0" borderId="41" xfId="54" applyNumberFormat="1" applyFont="1" applyFill="1" applyBorder="1" applyAlignment="1">
      <alignment horizontal="right" vertical="center"/>
      <protection/>
    </xf>
    <xf numFmtId="182" fontId="0" fillId="0" borderId="14" xfId="54" applyNumberFormat="1" applyFont="1" applyFill="1" applyBorder="1" applyAlignment="1">
      <alignment horizontal="right" vertical="center"/>
      <protection/>
    </xf>
    <xf numFmtId="182" fontId="0" fillId="0" borderId="19" xfId="54" applyNumberFormat="1" applyFont="1" applyFill="1" applyBorder="1" applyAlignment="1">
      <alignment horizontal="right" vertical="center"/>
      <protection/>
    </xf>
    <xf numFmtId="0" fontId="52" fillId="0" borderId="45" xfId="54" applyFont="1" applyFill="1" applyBorder="1">
      <alignment/>
      <protection/>
    </xf>
    <xf numFmtId="182" fontId="25" fillId="0" borderId="37" xfId="54" applyNumberFormat="1" applyFont="1" applyFill="1" applyBorder="1" applyAlignment="1">
      <alignment horizontal="right" vertical="center"/>
      <protection/>
    </xf>
    <xf numFmtId="182" fontId="25" fillId="0" borderId="37" xfId="54" applyNumberFormat="1" applyFont="1" applyFill="1" applyBorder="1" applyAlignment="1">
      <alignment horizontal="right" vertical="center" wrapText="1"/>
      <protection/>
    </xf>
    <xf numFmtId="16" fontId="0" fillId="0" borderId="13" xfId="54" applyNumberFormat="1" applyFont="1" applyFill="1" applyBorder="1" applyAlignment="1">
      <alignment horizontal="center" vertical="center"/>
      <protection/>
    </xf>
    <xf numFmtId="182" fontId="1" fillId="0" borderId="58" xfId="54" applyNumberFormat="1" applyFont="1" applyFill="1" applyBorder="1" applyAlignment="1">
      <alignment horizontal="right" vertical="center"/>
      <protection/>
    </xf>
    <xf numFmtId="182" fontId="1" fillId="0" borderId="59" xfId="54" applyNumberFormat="1" applyFont="1" applyFill="1" applyBorder="1" applyAlignment="1">
      <alignment horizontal="right" vertical="center"/>
      <protection/>
    </xf>
    <xf numFmtId="182" fontId="1" fillId="0" borderId="60" xfId="54" applyNumberFormat="1" applyFont="1" applyFill="1" applyBorder="1" applyAlignment="1">
      <alignment horizontal="right" vertical="center"/>
      <protection/>
    </xf>
    <xf numFmtId="0" fontId="1" fillId="0" borderId="61" xfId="54" applyFont="1" applyFill="1" applyBorder="1" applyAlignment="1">
      <alignment horizontal="justify" vertical="center" wrapText="1"/>
      <protection/>
    </xf>
    <xf numFmtId="0" fontId="1" fillId="0" borderId="60" xfId="54" applyFont="1" applyFill="1" applyBorder="1" applyAlignment="1">
      <alignment horizontal="center" vertical="center"/>
      <protection/>
    </xf>
    <xf numFmtId="0" fontId="0" fillId="0" borderId="45" xfId="54" applyFont="1" applyFill="1" applyBorder="1" applyAlignment="1">
      <alignment horizontal="justify" vertical="center"/>
      <protection/>
    </xf>
    <xf numFmtId="182" fontId="25" fillId="0" borderId="40" xfId="54" applyNumberFormat="1" applyFont="1" applyFill="1" applyBorder="1" applyAlignment="1">
      <alignment horizontal="right" vertical="center" wrapText="1"/>
      <protection/>
    </xf>
    <xf numFmtId="182" fontId="24" fillId="0" borderId="11" xfId="54" applyNumberFormat="1" applyFont="1" applyFill="1" applyBorder="1" applyAlignment="1">
      <alignment horizontal="right" vertical="center" wrapText="1"/>
      <protection/>
    </xf>
    <xf numFmtId="0" fontId="1" fillId="0" borderId="45" xfId="54" applyFont="1" applyFill="1" applyBorder="1" applyAlignment="1">
      <alignment horizontal="justify" vertical="center" wrapText="1"/>
      <protection/>
    </xf>
    <xf numFmtId="182" fontId="1" fillId="0" borderId="46" xfId="54" applyNumberFormat="1" applyFont="1" applyFill="1" applyBorder="1" applyAlignment="1">
      <alignment horizontal="right" vertical="center"/>
      <protection/>
    </xf>
    <xf numFmtId="182" fontId="1" fillId="0" borderId="47" xfId="54" applyNumberFormat="1" applyFont="1" applyFill="1" applyBorder="1" applyAlignment="1">
      <alignment horizontal="right" vertical="center"/>
      <protection/>
    </xf>
    <xf numFmtId="182" fontId="1" fillId="0" borderId="17" xfId="54" applyNumberFormat="1" applyFont="1" applyFill="1" applyBorder="1" applyAlignment="1">
      <alignment horizontal="right" vertical="center"/>
      <protection/>
    </xf>
    <xf numFmtId="0" fontId="1" fillId="0" borderId="48" xfId="54" applyFont="1" applyFill="1" applyBorder="1" applyAlignment="1">
      <alignment horizontal="justify" vertical="center" wrapText="1"/>
      <protection/>
    </xf>
    <xf numFmtId="0" fontId="1" fillId="0" borderId="17" xfId="54" applyFont="1" applyFill="1" applyBorder="1" applyAlignment="1">
      <alignment horizontal="center" vertical="center"/>
      <protection/>
    </xf>
    <xf numFmtId="0" fontId="25" fillId="0" borderId="62" xfId="54" applyFont="1" applyFill="1" applyBorder="1" applyAlignment="1">
      <alignment horizontal="center" vertical="center" wrapText="1"/>
      <protection/>
    </xf>
    <xf numFmtId="0" fontId="25" fillId="0" borderId="63" xfId="54" applyFont="1" applyFill="1" applyBorder="1" applyAlignment="1">
      <alignment horizontal="center" vertical="center" wrapText="1"/>
      <protection/>
    </xf>
    <xf numFmtId="0" fontId="25" fillId="0" borderId="64" xfId="54" applyFont="1" applyFill="1" applyBorder="1" applyAlignment="1">
      <alignment horizontal="center" vertical="center" wrapText="1"/>
      <protection/>
    </xf>
    <xf numFmtId="0" fontId="25" fillId="0" borderId="65" xfId="54" applyFont="1" applyFill="1" applyBorder="1" applyAlignment="1">
      <alignment horizontal="center" vertical="center"/>
      <protection/>
    </xf>
    <xf numFmtId="0" fontId="25" fillId="0" borderId="64" xfId="54" applyFont="1" applyFill="1" applyBorder="1" applyAlignment="1">
      <alignment horizontal="center" vertical="center"/>
      <protection/>
    </xf>
    <xf numFmtId="0" fontId="24" fillId="0" borderId="14" xfId="54" applyFont="1" applyFill="1" applyBorder="1" applyAlignment="1">
      <alignment horizontal="center" vertical="center" wrapText="1"/>
      <protection/>
    </xf>
    <xf numFmtId="0" fontId="24" fillId="0" borderId="41" xfId="54" applyFont="1" applyFill="1" applyBorder="1" applyAlignment="1">
      <alignment horizontal="center" vertical="center" wrapText="1"/>
      <protection/>
    </xf>
    <xf numFmtId="0" fontId="24" fillId="0" borderId="19" xfId="54" applyFont="1" applyFill="1" applyBorder="1" applyAlignment="1">
      <alignment horizontal="center" vertical="center" wrapText="1"/>
      <protection/>
    </xf>
    <xf numFmtId="0" fontId="0" fillId="0" borderId="0" xfId="54" applyFont="1" applyFill="1">
      <alignment/>
      <protection/>
    </xf>
    <xf numFmtId="0" fontId="1" fillId="0" borderId="0" xfId="54" applyFont="1" applyAlignment="1">
      <alignment horizontal="center" wrapText="1"/>
      <protection/>
    </xf>
    <xf numFmtId="0" fontId="1" fillId="0" borderId="0" xfId="54" applyFont="1" applyFill="1" applyAlignment="1">
      <alignment horizontal="center" wrapText="1"/>
      <protection/>
    </xf>
    <xf numFmtId="0" fontId="0" fillId="0" borderId="0" xfId="54" applyFont="1" applyFill="1" applyAlignment="1">
      <alignment horizontal="right"/>
      <protection/>
    </xf>
    <xf numFmtId="0" fontId="1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right"/>
    </xf>
    <xf numFmtId="0" fontId="0" fillId="26" borderId="0" xfId="0" applyFont="1" applyFill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182" fontId="1" fillId="0" borderId="45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center" vertical="center" wrapText="1"/>
    </xf>
    <xf numFmtId="182" fontId="1" fillId="0" borderId="33" xfId="0" applyNumberFormat="1" applyFont="1" applyFill="1" applyBorder="1" applyAlignment="1">
      <alignment horizontal="center" vertical="center" wrapText="1"/>
    </xf>
    <xf numFmtId="182" fontId="1" fillId="0" borderId="30" xfId="0" applyNumberFormat="1" applyFont="1" applyFill="1" applyBorder="1" applyAlignment="1">
      <alignment horizontal="center" vertical="center" wrapText="1"/>
    </xf>
    <xf numFmtId="182" fontId="1" fillId="0" borderId="37" xfId="0" applyNumberFormat="1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>
      <alignment horizontal="center" vertical="center" wrapText="1"/>
    </xf>
    <xf numFmtId="185" fontId="0" fillId="0" borderId="21" xfId="0" applyNumberFormat="1" applyFont="1" applyFill="1" applyBorder="1" applyAlignment="1">
      <alignment horizontal="left" vertical="center" wrapText="1"/>
    </xf>
    <xf numFmtId="185" fontId="0" fillId="0" borderId="19" xfId="0" applyNumberFormat="1" applyFont="1" applyFill="1" applyBorder="1" applyAlignment="1">
      <alignment horizontal="center" vertical="center" wrapText="1"/>
    </xf>
    <xf numFmtId="182" fontId="25" fillId="0" borderId="14" xfId="54" applyNumberFormat="1" applyFont="1" applyFill="1" applyBorder="1" applyAlignment="1">
      <alignment horizontal="right" vertical="center" wrapText="1"/>
      <protection/>
    </xf>
    <xf numFmtId="182" fontId="1" fillId="0" borderId="66" xfId="54" applyNumberFormat="1" applyFont="1" applyFill="1" applyBorder="1" applyAlignment="1">
      <alignment horizontal="right" vertical="center"/>
      <protection/>
    </xf>
    <xf numFmtId="182" fontId="1" fillId="0" borderId="67" xfId="54" applyNumberFormat="1" applyFont="1" applyFill="1" applyBorder="1" applyAlignment="1">
      <alignment horizontal="right" vertical="center"/>
      <protection/>
    </xf>
    <xf numFmtId="182" fontId="1" fillId="0" borderId="68" xfId="54" applyNumberFormat="1" applyFont="1" applyFill="1" applyBorder="1" applyAlignment="1">
      <alignment horizontal="right" vertical="center"/>
      <protection/>
    </xf>
    <xf numFmtId="0" fontId="1" fillId="0" borderId="13" xfId="53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42" fillId="0" borderId="0" xfId="53" applyFont="1" applyFill="1">
      <alignment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1" fillId="0" borderId="19" xfId="53" applyNumberFormat="1" applyFont="1" applyFill="1" applyBorder="1" applyAlignment="1">
      <alignment horizontal="center" vertical="center"/>
      <protection/>
    </xf>
    <xf numFmtId="0" fontId="1" fillId="0" borderId="20" xfId="56" applyFont="1" applyFill="1" applyBorder="1" applyAlignment="1">
      <alignment vertical="center" wrapText="1"/>
      <protection/>
    </xf>
    <xf numFmtId="0" fontId="1" fillId="0" borderId="20" xfId="53" applyFont="1" applyFill="1" applyBorder="1" applyAlignment="1">
      <alignment horizontal="center" vertical="center" wrapText="1"/>
      <protection/>
    </xf>
    <xf numFmtId="49" fontId="1" fillId="0" borderId="20" xfId="53" applyNumberFormat="1" applyFont="1" applyFill="1" applyBorder="1" applyAlignment="1">
      <alignment horizontal="center" vertical="center" wrapText="1"/>
      <protection/>
    </xf>
    <xf numFmtId="4" fontId="1" fillId="0" borderId="20" xfId="56" applyNumberFormat="1" applyFont="1" applyFill="1" applyBorder="1" applyAlignment="1">
      <alignment horizontal="center" vertical="center" wrapText="1"/>
      <protection/>
    </xf>
    <xf numFmtId="0" fontId="43" fillId="0" borderId="0" xfId="53" applyFont="1" applyFill="1">
      <alignment/>
      <protection/>
    </xf>
    <xf numFmtId="1" fontId="1" fillId="26" borderId="10" xfId="62" applyNumberFormat="1" applyFont="1" applyFill="1" applyBorder="1" applyAlignment="1">
      <alignment horizontal="center" vertical="center"/>
    </xf>
    <xf numFmtId="4" fontId="1" fillId="26" borderId="10" xfId="53" applyNumberFormat="1" applyFont="1" applyFill="1" applyBorder="1" applyAlignment="1">
      <alignment horizontal="center" vertical="center" wrapText="1"/>
      <protection/>
    </xf>
    <xf numFmtId="4" fontId="0" fillId="26" borderId="10" xfId="53" applyNumberFormat="1" applyFont="1" applyFill="1" applyBorder="1" applyAlignment="1">
      <alignment horizontal="center" vertical="center"/>
      <protection/>
    </xf>
    <xf numFmtId="0" fontId="42" fillId="26" borderId="0" xfId="53" applyFont="1" applyFill="1">
      <alignment/>
      <protection/>
    </xf>
    <xf numFmtId="4" fontId="0" fillId="26" borderId="10" xfId="53" applyNumberFormat="1" applyFont="1" applyFill="1" applyBorder="1" applyAlignment="1">
      <alignment horizontal="center" vertical="center" wrapText="1"/>
      <protection/>
    </xf>
    <xf numFmtId="4" fontId="1" fillId="26" borderId="20" xfId="56" applyNumberFormat="1" applyFont="1" applyFill="1" applyBorder="1" applyAlignment="1">
      <alignment horizontal="center" vertical="center" wrapText="1"/>
      <protection/>
    </xf>
    <xf numFmtId="0" fontId="43" fillId="26" borderId="0" xfId="53" applyFont="1" applyFill="1">
      <alignment/>
      <protection/>
    </xf>
    <xf numFmtId="1" fontId="1" fillId="26" borderId="10" xfId="53" applyNumberFormat="1" applyFont="1" applyFill="1" applyBorder="1" applyAlignment="1">
      <alignment horizontal="center" vertical="center" wrapText="1"/>
      <protection/>
    </xf>
    <xf numFmtId="2" fontId="1" fillId="26" borderId="10" xfId="53" applyNumberFormat="1" applyFont="1" applyFill="1" applyBorder="1" applyAlignment="1">
      <alignment horizontal="center" vertical="center" wrapText="1"/>
      <protection/>
    </xf>
    <xf numFmtId="4" fontId="1" fillId="26" borderId="10" xfId="53" applyNumberFormat="1" applyFont="1" applyFill="1" applyBorder="1" applyAlignment="1">
      <alignment horizontal="center" vertical="center"/>
      <protection/>
    </xf>
    <xf numFmtId="0" fontId="1" fillId="26" borderId="10" xfId="53" applyFont="1" applyFill="1" applyBorder="1" applyAlignment="1">
      <alignment horizontal="center" vertical="center" wrapText="1"/>
      <protection/>
    </xf>
    <xf numFmtId="1" fontId="1" fillId="26" borderId="20" xfId="56" applyNumberFormat="1" applyFont="1" applyFill="1" applyBorder="1" applyAlignment="1">
      <alignment horizontal="center" vertical="center" wrapText="1"/>
      <protection/>
    </xf>
    <xf numFmtId="2" fontId="1" fillId="26" borderId="20" xfId="53" applyNumberFormat="1" applyFont="1" applyFill="1" applyBorder="1" applyAlignment="1">
      <alignment horizontal="center" vertical="center" wrapText="1"/>
      <protection/>
    </xf>
    <xf numFmtId="4" fontId="1" fillId="26" borderId="20" xfId="53" applyNumberFormat="1" applyFont="1" applyFill="1" applyBorder="1" applyAlignment="1">
      <alignment horizontal="center" vertical="center" wrapText="1"/>
      <protection/>
    </xf>
    <xf numFmtId="4" fontId="1" fillId="26" borderId="20" xfId="53" applyNumberFormat="1" applyFont="1" applyFill="1" applyBorder="1" applyAlignment="1">
      <alignment horizontal="center" vertical="center"/>
      <protection/>
    </xf>
    <xf numFmtId="0" fontId="1" fillId="26" borderId="20" xfId="53" applyFont="1" applyFill="1" applyBorder="1" applyAlignment="1">
      <alignment horizontal="center" vertical="center" wrapText="1"/>
      <protection/>
    </xf>
    <xf numFmtId="1" fontId="1" fillId="26" borderId="20" xfId="53" applyNumberFormat="1" applyFont="1" applyFill="1" applyBorder="1" applyAlignment="1">
      <alignment horizontal="center" vertical="center" wrapText="1"/>
      <protection/>
    </xf>
    <xf numFmtId="49" fontId="1" fillId="26" borderId="10" xfId="53" applyNumberFormat="1" applyFont="1" applyFill="1" applyBorder="1" applyAlignment="1">
      <alignment horizontal="center" vertical="center" wrapText="1"/>
      <protection/>
    </xf>
    <xf numFmtId="49" fontId="1" fillId="26" borderId="20" xfId="53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186" fontId="53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 wrapText="1"/>
    </xf>
    <xf numFmtId="9" fontId="0" fillId="0" borderId="0" xfId="61" applyFont="1" applyAlignment="1">
      <alignment/>
    </xf>
    <xf numFmtId="0" fontId="0" fillId="0" borderId="0" xfId="0" applyFont="1" applyFill="1" applyAlignment="1">
      <alignment horizontal="center" vertical="center" readingOrder="1"/>
    </xf>
    <xf numFmtId="0" fontId="0" fillId="0" borderId="0" xfId="0" applyNumberFormat="1" applyFont="1" applyFill="1" applyAlignment="1">
      <alignment horizontal="center" vertical="center" readingOrder="1"/>
    </xf>
    <xf numFmtId="181" fontId="0" fillId="0" borderId="0" xfId="0" applyNumberFormat="1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 readingOrder="1"/>
    </xf>
    <xf numFmtId="0" fontId="35" fillId="0" borderId="0" xfId="0" applyFont="1" applyFill="1" applyBorder="1" applyAlignment="1">
      <alignment horizontal="center" vertical="center" readingOrder="1"/>
    </xf>
    <xf numFmtId="4" fontId="35" fillId="0" borderId="0" xfId="0" applyNumberFormat="1" applyFont="1" applyFill="1" applyBorder="1" applyAlignment="1">
      <alignment horizontal="center" vertical="center" readingOrder="1"/>
    </xf>
    <xf numFmtId="4" fontId="0" fillId="0" borderId="10" xfId="56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vertical="center"/>
    </xf>
    <xf numFmtId="0" fontId="30" fillId="26" borderId="0" xfId="0" applyFont="1" applyFill="1" applyAlignment="1">
      <alignment vertical="center"/>
    </xf>
    <xf numFmtId="0" fontId="1" fillId="0" borderId="10" xfId="0" applyFont="1" applyFill="1" applyBorder="1" applyAlignment="1">
      <alignment horizontal="justify" vertical="center" wrapText="1"/>
    </xf>
    <xf numFmtId="186" fontId="0" fillId="0" borderId="10" xfId="0" applyNumberFormat="1" applyFont="1" applyFill="1" applyBorder="1" applyAlignment="1">
      <alignment vertical="center"/>
    </xf>
    <xf numFmtId="4" fontId="1" fillId="0" borderId="10" xfId="56" applyNumberFormat="1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30" borderId="11" xfId="56" applyNumberFormat="1" applyFont="1" applyFill="1" applyBorder="1" applyAlignment="1">
      <alignment horizontal="center" vertical="center" wrapText="1"/>
      <protection/>
    </xf>
    <xf numFmtId="4" fontId="0" fillId="30" borderId="14" xfId="53" applyNumberFormat="1" applyFont="1" applyFill="1" applyBorder="1" applyAlignment="1">
      <alignment horizontal="center" vertical="center"/>
      <protection/>
    </xf>
    <xf numFmtId="0" fontId="1" fillId="25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5" fontId="0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6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 readingOrder="1"/>
    </xf>
    <xf numFmtId="1" fontId="0" fillId="0" borderId="10" xfId="0" applyNumberFormat="1" applyFont="1" applyFill="1" applyBorder="1" applyAlignment="1">
      <alignment horizontal="center" vertical="center" wrapText="1" readingOrder="1"/>
    </xf>
    <xf numFmtId="186" fontId="0" fillId="0" borderId="0" xfId="0" applyNumberFormat="1" applyFont="1" applyFill="1" applyAlignment="1">
      <alignment horizontal="center" vertical="center" readingOrder="1"/>
    </xf>
    <xf numFmtId="186" fontId="35" fillId="0" borderId="0" xfId="0" applyNumberFormat="1" applyFont="1" applyFill="1" applyBorder="1" applyAlignment="1">
      <alignment horizontal="center" vertical="center" readingOrder="1"/>
    </xf>
    <xf numFmtId="186" fontId="0" fillId="0" borderId="0" xfId="0" applyNumberFormat="1" applyBorder="1" applyAlignment="1">
      <alignment/>
    </xf>
    <xf numFmtId="186" fontId="0" fillId="0" borderId="0" xfId="0" applyNumberFormat="1" applyAlignment="1">
      <alignment/>
    </xf>
    <xf numFmtId="186" fontId="39" fillId="0" borderId="0" xfId="53" applyNumberFormat="1" applyFont="1" applyBorder="1" applyAlignment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82" fontId="0" fillId="0" borderId="52" xfId="54" applyNumberFormat="1" applyFont="1" applyFill="1" applyBorder="1" applyAlignment="1">
      <alignment horizontal="right" vertical="center"/>
      <protection/>
    </xf>
    <xf numFmtId="182" fontId="1" fillId="0" borderId="28" xfId="54" applyNumberFormat="1" applyFont="1" applyFill="1" applyBorder="1" applyAlignment="1">
      <alignment horizontal="right" vertical="center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" fontId="1" fillId="24" borderId="10" xfId="56" applyNumberFormat="1" applyFont="1" applyFill="1" applyBorder="1" applyAlignment="1">
      <alignment horizontal="center" vertical="center" wrapText="1"/>
      <protection/>
    </xf>
    <xf numFmtId="4" fontId="1" fillId="24" borderId="10" xfId="56" applyNumberFormat="1" applyFont="1" applyFill="1" applyBorder="1" applyAlignment="1">
      <alignment horizontal="center" vertical="center" wrapText="1"/>
      <protection/>
    </xf>
    <xf numFmtId="1" fontId="1" fillId="24" borderId="20" xfId="56" applyNumberFormat="1" applyFont="1" applyFill="1" applyBorder="1" applyAlignment="1">
      <alignment horizontal="center" vertical="center" wrapText="1"/>
      <protection/>
    </xf>
    <xf numFmtId="4" fontId="1" fillId="24" borderId="20" xfId="56" applyNumberFormat="1" applyFont="1" applyFill="1" applyBorder="1" applyAlignment="1">
      <alignment horizontal="center" vertical="center" wrapText="1"/>
      <protection/>
    </xf>
    <xf numFmtId="0" fontId="1" fillId="30" borderId="11" xfId="0" applyFont="1" applyFill="1" applyBorder="1" applyAlignment="1">
      <alignment horizontal="center" vertical="center" wrapText="1"/>
    </xf>
    <xf numFmtId="186" fontId="0" fillId="0" borderId="20" xfId="0" applyNumberFormat="1" applyFont="1" applyFill="1" applyBorder="1" applyAlignment="1">
      <alignment horizontal="center" vertical="center"/>
    </xf>
    <xf numFmtId="182" fontId="1" fillId="0" borderId="26" xfId="54" applyNumberFormat="1" applyFont="1" applyFill="1" applyBorder="1" applyAlignment="1">
      <alignment horizontal="right" vertical="center"/>
      <protection/>
    </xf>
    <xf numFmtId="182" fontId="1" fillId="0" borderId="15" xfId="54" applyNumberFormat="1" applyFont="1" applyFill="1" applyBorder="1" applyAlignment="1">
      <alignment horizontal="right" vertical="center"/>
      <protection/>
    </xf>
    <xf numFmtId="0" fontId="1" fillId="24" borderId="10" xfId="0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182" fontId="0" fillId="0" borderId="10" xfId="54" applyNumberFormat="1" applyFont="1" applyFill="1" applyBorder="1" applyAlignment="1">
      <alignment horizontal="right" vertical="center"/>
      <protection/>
    </xf>
    <xf numFmtId="186" fontId="0" fillId="0" borderId="37" xfId="0" applyNumberFormat="1" applyFont="1" applyFill="1" applyBorder="1" applyAlignment="1">
      <alignment horizontal="right" vertical="center"/>
    </xf>
    <xf numFmtId="186" fontId="0" fillId="0" borderId="11" xfId="0" applyNumberFormat="1" applyFont="1" applyFill="1" applyBorder="1" applyAlignment="1">
      <alignment vertical="center"/>
    </xf>
    <xf numFmtId="0" fontId="36" fillId="0" borderId="0" xfId="0" applyFont="1" applyBorder="1" applyAlignment="1">
      <alignment/>
    </xf>
    <xf numFmtId="1" fontId="0" fillId="0" borderId="0" xfId="0" applyNumberFormat="1" applyFont="1" applyFill="1" applyAlignment="1">
      <alignment horizontal="center" vertical="center" readingOrder="1"/>
    </xf>
    <xf numFmtId="1" fontId="35" fillId="0" borderId="0" xfId="0" applyNumberFormat="1" applyFont="1" applyFill="1" applyBorder="1" applyAlignment="1">
      <alignment horizontal="center" vertical="center" readingOrder="1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Fill="1" applyAlignment="1">
      <alignment horizontal="center" vertical="center" readingOrder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1" fillId="0" borderId="10" xfId="0" applyFont="1" applyFill="1" applyBorder="1" applyAlignment="1">
      <alignment horizontal="center" vertical="center" wrapText="1" readingOrder="1"/>
    </xf>
    <xf numFmtId="0" fontId="1" fillId="31" borderId="10" xfId="0" applyFont="1" applyFill="1" applyBorder="1" applyAlignment="1">
      <alignment horizontal="center" vertical="center" wrapText="1" readingOrder="1"/>
    </xf>
    <xf numFmtId="1" fontId="1" fillId="30" borderId="10" xfId="0" applyNumberFormat="1" applyFont="1" applyFill="1" applyBorder="1" applyAlignment="1">
      <alignment horizontal="center" vertical="center" wrapText="1" readingOrder="1"/>
    </xf>
    <xf numFmtId="0" fontId="41" fillId="0" borderId="0" xfId="53" applyFont="1" applyFill="1" applyBorder="1" applyAlignment="1">
      <alignment horizontal="center" vertical="center" wrapText="1" readingOrder="1"/>
      <protection/>
    </xf>
    <xf numFmtId="0" fontId="41" fillId="0" borderId="0" xfId="0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3" fontId="36" fillId="0" borderId="0" xfId="0" applyNumberFormat="1" applyFont="1" applyBorder="1" applyAlignment="1">
      <alignment/>
    </xf>
    <xf numFmtId="1" fontId="0" fillId="26" borderId="0" xfId="0" applyNumberFormat="1" applyFont="1" applyFill="1" applyAlignment="1">
      <alignment/>
    </xf>
    <xf numFmtId="1" fontId="0" fillId="26" borderId="0" xfId="0" applyNumberFormat="1" applyFont="1" applyFill="1" applyBorder="1" applyAlignment="1">
      <alignment/>
    </xf>
    <xf numFmtId="1" fontId="1" fillId="26" borderId="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0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1" fillId="0" borderId="10" xfId="53" applyNumberFormat="1" applyFont="1" applyFill="1" applyBorder="1" applyAlignment="1">
      <alignment horizontal="center" vertical="center" wrapText="1"/>
      <protection/>
    </xf>
    <xf numFmtId="1" fontId="1" fillId="0" borderId="20" xfId="53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/>
    </xf>
    <xf numFmtId="2" fontId="1" fillId="3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26" borderId="10" xfId="0" applyNumberFormat="1" applyFont="1" applyFill="1" applyBorder="1" applyAlignment="1">
      <alignment horizontal="center" vertical="center" wrapText="1"/>
    </xf>
    <xf numFmtId="1" fontId="0" fillId="28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56" applyNumberFormat="1" applyFont="1" applyFill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1" fontId="1" fillId="0" borderId="10" xfId="53" applyNumberFormat="1" applyFont="1" applyFill="1" applyBorder="1" applyAlignment="1">
      <alignment horizontal="center" vertical="center"/>
      <protection/>
    </xf>
    <xf numFmtId="4" fontId="1" fillId="0" borderId="11" xfId="56" applyNumberFormat="1" applyFont="1" applyFill="1" applyBorder="1" applyAlignment="1">
      <alignment horizontal="center" vertical="center" wrapText="1"/>
      <protection/>
    </xf>
    <xf numFmtId="1" fontId="1" fillId="0" borderId="20" xfId="56" applyNumberFormat="1" applyFont="1" applyFill="1" applyBorder="1" applyAlignment="1">
      <alignment horizontal="center" vertical="center" wrapText="1"/>
      <protection/>
    </xf>
    <xf numFmtId="2" fontId="1" fillId="0" borderId="20" xfId="53" applyNumberFormat="1" applyFont="1" applyFill="1" applyBorder="1" applyAlignment="1">
      <alignment horizontal="center" vertical="center" wrapText="1"/>
      <protection/>
    </xf>
    <xf numFmtId="4" fontId="1" fillId="0" borderId="20" xfId="53" applyNumberFormat="1" applyFont="1" applyFill="1" applyBorder="1" applyAlignment="1">
      <alignment horizontal="center" vertical="center" wrapText="1"/>
      <protection/>
    </xf>
    <xf numFmtId="4" fontId="1" fillId="0" borderId="20" xfId="53" applyNumberFormat="1" applyFont="1" applyFill="1" applyBorder="1" applyAlignment="1">
      <alignment horizontal="center" vertical="center"/>
      <protection/>
    </xf>
    <xf numFmtId="1" fontId="1" fillId="0" borderId="20" xfId="53" applyNumberFormat="1" applyFont="1" applyFill="1" applyBorder="1" applyAlignment="1">
      <alignment horizontal="center" vertical="center"/>
      <protection/>
    </xf>
    <xf numFmtId="186" fontId="1" fillId="30" borderId="11" xfId="0" applyNumberFormat="1" applyFont="1" applyFill="1" applyBorder="1" applyAlignment="1">
      <alignment horizontal="center" vertical="center" wrapText="1"/>
    </xf>
    <xf numFmtId="1" fontId="1" fillId="0" borderId="10" xfId="62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6" fontId="1" fillId="0" borderId="10" xfId="53" applyNumberFormat="1" applyFont="1" applyFill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/>
      <protection/>
    </xf>
    <xf numFmtId="186" fontId="0" fillId="0" borderId="10" xfId="53" applyNumberFormat="1" applyFont="1" applyFill="1" applyBorder="1" applyAlignment="1">
      <alignment horizontal="center" vertical="center" wrapText="1"/>
      <protection/>
    </xf>
    <xf numFmtId="186" fontId="0" fillId="0" borderId="10" xfId="53" applyNumberFormat="1" applyFont="1" applyFill="1" applyBorder="1" applyAlignment="1">
      <alignment horizontal="center" vertical="center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vertical="center" wrapText="1"/>
      <protection/>
    </xf>
    <xf numFmtId="186" fontId="1" fillId="0" borderId="10" xfId="56" applyNumberFormat="1" applyFont="1" applyFill="1" applyBorder="1" applyAlignment="1">
      <alignment horizontal="center" vertical="center" wrapText="1"/>
      <protection/>
    </xf>
    <xf numFmtId="1" fontId="29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distributed"/>
    </xf>
    <xf numFmtId="1" fontId="1" fillId="25" borderId="10" xfId="0" applyNumberFormat="1" applyFont="1" applyFill="1" applyBorder="1" applyAlignment="1">
      <alignment horizontal="center" vertical="center" wrapText="1"/>
    </xf>
    <xf numFmtId="1" fontId="0" fillId="0" borderId="10" xfId="53" applyNumberFormat="1" applyFont="1" applyFill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86" fontId="29" fillId="0" borderId="10" xfId="0" applyNumberFormat="1" applyFont="1" applyFill="1" applyBorder="1" applyAlignment="1">
      <alignment horizontal="center" vertical="distributed"/>
    </xf>
    <xf numFmtId="186" fontId="0" fillId="25" borderId="10" xfId="0" applyNumberFormat="1" applyFont="1" applyFill="1" applyBorder="1" applyAlignment="1">
      <alignment horizontal="center" vertical="center" wrapText="1"/>
    </xf>
    <xf numFmtId="186" fontId="0" fillId="0" borderId="10" xfId="56" applyNumberFormat="1" applyFont="1" applyFill="1" applyBorder="1" applyAlignment="1">
      <alignment horizontal="center" vertical="center" wrapText="1"/>
      <protection/>
    </xf>
    <xf numFmtId="186" fontId="0" fillId="0" borderId="10" xfId="0" applyNumberFormat="1" applyFont="1" applyFill="1" applyBorder="1" applyAlignment="1">
      <alignment/>
    </xf>
    <xf numFmtId="186" fontId="0" fillId="0" borderId="20" xfId="0" applyNumberFormat="1" applyFont="1" applyFill="1" applyBorder="1" applyAlignment="1">
      <alignment/>
    </xf>
    <xf numFmtId="0" fontId="37" fillId="0" borderId="0" xfId="53" applyFont="1" applyAlignment="1">
      <alignment horizontal="center" vertical="center"/>
      <protection/>
    </xf>
    <xf numFmtId="0" fontId="39" fillId="0" borderId="0" xfId="53" applyFont="1" applyAlignment="1">
      <alignment horizontal="center" vertical="center"/>
      <protection/>
    </xf>
    <xf numFmtId="0" fontId="40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center" vertical="center"/>
      <protection/>
    </xf>
    <xf numFmtId="0" fontId="38" fillId="0" borderId="0" xfId="53" applyFont="1" applyAlignment="1">
      <alignment horizontal="center" vertical="center"/>
      <protection/>
    </xf>
    <xf numFmtId="1" fontId="37" fillId="0" borderId="0" xfId="53" applyNumberFormat="1" applyFont="1">
      <alignment/>
      <protection/>
    </xf>
    <xf numFmtId="1" fontId="39" fillId="0" borderId="0" xfId="53" applyNumberFormat="1" applyFont="1" applyAlignment="1">
      <alignment horizontal="center"/>
      <protection/>
    </xf>
    <xf numFmtId="1" fontId="40" fillId="0" borderId="0" xfId="53" applyNumberFormat="1" applyFont="1">
      <alignment/>
      <protection/>
    </xf>
    <xf numFmtId="1" fontId="39" fillId="0" borderId="0" xfId="53" applyNumberFormat="1" applyFont="1" applyBorder="1" applyAlignment="1">
      <alignment horizontal="center" vertical="center"/>
      <protection/>
    </xf>
    <xf numFmtId="1" fontId="29" fillId="0" borderId="0" xfId="53" applyNumberFormat="1" applyFont="1" applyAlignment="1">
      <alignment horizontal="left"/>
      <protection/>
    </xf>
    <xf numFmtId="1" fontId="37" fillId="0" borderId="10" xfId="53" applyNumberFormat="1" applyFont="1" applyBorder="1" applyAlignment="1">
      <alignment horizontal="center" vertical="center"/>
      <protection/>
    </xf>
    <xf numFmtId="1" fontId="29" fillId="0" borderId="0" xfId="53" applyNumberFormat="1" applyFont="1">
      <alignment/>
      <protection/>
    </xf>
    <xf numFmtId="1" fontId="37" fillId="0" borderId="10" xfId="53" applyNumberFormat="1" applyFont="1" applyBorder="1" applyAlignment="1">
      <alignment horizontal="center" vertical="center" wrapText="1"/>
      <protection/>
    </xf>
    <xf numFmtId="1" fontId="37" fillId="0" borderId="0" xfId="53" applyNumberFormat="1" applyFont="1" applyFill="1">
      <alignment/>
      <protection/>
    </xf>
    <xf numFmtId="1" fontId="40" fillId="0" borderId="0" xfId="53" applyNumberFormat="1" applyFont="1" applyFill="1">
      <alignment/>
      <protection/>
    </xf>
    <xf numFmtId="1" fontId="2" fillId="0" borderId="0" xfId="53" applyNumberFormat="1" applyFont="1" applyFill="1">
      <alignment/>
      <protection/>
    </xf>
    <xf numFmtId="1" fontId="39" fillId="25" borderId="10" xfId="53" applyNumberFormat="1" applyFont="1" applyFill="1" applyBorder="1" applyAlignment="1">
      <alignment horizontal="center" vertical="center" wrapText="1"/>
      <protection/>
    </xf>
    <xf numFmtId="186" fontId="37" fillId="0" borderId="20" xfId="53" applyNumberFormat="1" applyFont="1" applyBorder="1" applyAlignment="1">
      <alignment horizontal="center" vertical="center" wrapText="1"/>
      <protection/>
    </xf>
    <xf numFmtId="182" fontId="1" fillId="30" borderId="10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0" fillId="0" borderId="10" xfId="0" applyFont="1" applyFill="1" applyBorder="1" applyAlignment="1">
      <alignment horizontal="justify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49" fontId="0" fillId="0" borderId="13" xfId="55" applyNumberFormat="1" applyFont="1" applyFill="1" applyBorder="1" applyAlignment="1">
      <alignment horizontal="center" vertical="center" readingOrder="1"/>
      <protection/>
    </xf>
    <xf numFmtId="1" fontId="0" fillId="0" borderId="10" xfId="62" applyNumberFormat="1" applyFont="1" applyFill="1" applyBorder="1" applyAlignment="1">
      <alignment horizontal="center" vertical="center" readingOrder="1"/>
    </xf>
    <xf numFmtId="4" fontId="0" fillId="0" borderId="11" xfId="56" applyNumberFormat="1" applyFont="1" applyFill="1" applyBorder="1" applyAlignment="1">
      <alignment horizontal="center" vertical="center" wrapText="1" readingOrder="1"/>
      <protection/>
    </xf>
    <xf numFmtId="4" fontId="0" fillId="0" borderId="11" xfId="53" applyNumberFormat="1" applyFont="1" applyFill="1" applyBorder="1" applyAlignment="1">
      <alignment horizontal="center" vertical="center" readingOrder="1"/>
      <protection/>
    </xf>
    <xf numFmtId="4" fontId="0" fillId="0" borderId="11" xfId="53" applyNumberFormat="1" applyFont="1" applyFill="1" applyBorder="1" applyAlignment="1">
      <alignment horizontal="center" vertical="center" wrapText="1" readingOrder="1"/>
      <protection/>
    </xf>
    <xf numFmtId="4" fontId="0" fillId="0" borderId="11" xfId="62" applyNumberFormat="1" applyFont="1" applyFill="1" applyBorder="1" applyAlignment="1">
      <alignment horizontal="center" vertical="center" readingOrder="1"/>
    </xf>
    <xf numFmtId="1" fontId="0" fillId="0" borderId="10" xfId="53" applyNumberFormat="1" applyFont="1" applyFill="1" applyBorder="1" applyAlignment="1">
      <alignment horizontal="center" vertical="center" wrapText="1" readingOrder="1"/>
      <protection/>
    </xf>
    <xf numFmtId="0" fontId="0" fillId="0" borderId="19" xfId="0" applyFont="1" applyFill="1" applyBorder="1" applyAlignment="1">
      <alignment/>
    </xf>
    <xf numFmtId="0" fontId="0" fillId="0" borderId="10" xfId="53" applyFont="1" applyFill="1" applyBorder="1" applyAlignment="1">
      <alignment horizontal="left" vertical="center" wrapText="1" readingOrder="1"/>
      <protection/>
    </xf>
    <xf numFmtId="0" fontId="0" fillId="0" borderId="20" xfId="53" applyFont="1" applyFill="1" applyBorder="1" applyAlignment="1">
      <alignment horizontal="left" vertical="center" wrapText="1" readingOrder="1"/>
      <protection/>
    </xf>
    <xf numFmtId="4" fontId="1" fillId="0" borderId="11" xfId="53" applyNumberFormat="1" applyFont="1" applyFill="1" applyBorder="1" applyAlignment="1">
      <alignment horizontal="center" vertical="center" readingOrder="1"/>
      <protection/>
    </xf>
    <xf numFmtId="4" fontId="1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37" xfId="0" applyFont="1" applyBorder="1" applyAlignment="1">
      <alignment horizontal="center" vertical="center"/>
    </xf>
    <xf numFmtId="49" fontId="0" fillId="0" borderId="13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wrapText="1"/>
    </xf>
    <xf numFmtId="0" fontId="0" fillId="0" borderId="20" xfId="0" applyBorder="1" applyAlignment="1">
      <alignment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0" xfId="0" applyFill="1" applyAlignment="1">
      <alignment/>
    </xf>
    <xf numFmtId="0" fontId="1" fillId="31" borderId="20" xfId="0" applyFont="1" applyFill="1" applyBorder="1" applyAlignment="1">
      <alignment horizontal="center" vertical="center" wrapText="1" readingOrder="1"/>
    </xf>
    <xf numFmtId="49" fontId="0" fillId="0" borderId="10" xfId="0" applyNumberFormat="1" applyFont="1" applyFill="1" applyBorder="1" applyAlignment="1">
      <alignment horizontal="center" vertical="center" wrapText="1" readingOrder="1"/>
    </xf>
    <xf numFmtId="0" fontId="0" fillId="0" borderId="11" xfId="0" applyFont="1" applyFill="1" applyBorder="1" applyAlignment="1">
      <alignment horizontal="center" vertical="center" wrapText="1" readingOrder="1"/>
    </xf>
    <xf numFmtId="0" fontId="0" fillId="0" borderId="10" xfId="0" applyNumberFormat="1" applyFont="1" applyFill="1" applyBorder="1" applyAlignment="1">
      <alignment horizontal="center" vertical="center" wrapText="1" readingOrder="1"/>
    </xf>
    <xf numFmtId="3" fontId="0" fillId="0" borderId="10" xfId="0" applyNumberFormat="1" applyFont="1" applyFill="1" applyBorder="1" applyAlignment="1">
      <alignment horizontal="center" vertical="center" wrapText="1" readingOrder="1"/>
    </xf>
    <xf numFmtId="186" fontId="0" fillId="0" borderId="13" xfId="0" applyNumberFormat="1" applyFont="1" applyFill="1" applyBorder="1" applyAlignment="1">
      <alignment horizontal="center" vertical="center" wrapText="1" readingOrder="1"/>
    </xf>
    <xf numFmtId="49" fontId="1" fillId="0" borderId="13" xfId="0" applyNumberFormat="1" applyFont="1" applyFill="1" applyBorder="1" applyAlignment="1">
      <alignment horizontal="center" vertical="center" wrapText="1" readingOrder="1"/>
    </xf>
    <xf numFmtId="1" fontId="0" fillId="32" borderId="10" xfId="0" applyNumberFormat="1" applyFont="1" applyFill="1" applyBorder="1" applyAlignment="1">
      <alignment horizontal="center" vertical="center" wrapText="1" readingOrder="1"/>
    </xf>
    <xf numFmtId="1" fontId="0" fillId="32" borderId="45" xfId="0" applyNumberFormat="1" applyFont="1" applyFill="1" applyBorder="1" applyAlignment="1">
      <alignment horizontal="center" vertical="center" wrapText="1" readingOrder="1"/>
    </xf>
    <xf numFmtId="1" fontId="0" fillId="25" borderId="10" xfId="0" applyNumberFormat="1" applyFont="1" applyFill="1" applyBorder="1" applyAlignment="1">
      <alignment horizontal="center" vertical="center" wrapText="1" readingOrder="1"/>
    </xf>
    <xf numFmtId="1" fontId="0" fillId="0" borderId="11" xfId="0" applyNumberFormat="1" applyFont="1" applyFill="1" applyBorder="1" applyAlignment="1">
      <alignment horizontal="center" vertical="center" wrapText="1" readingOrder="1"/>
    </xf>
    <xf numFmtId="1" fontId="0" fillId="0" borderId="13" xfId="0" applyNumberFormat="1" applyFont="1" applyFill="1" applyBorder="1" applyAlignment="1">
      <alignment horizontal="center" vertical="center" wrapText="1" readingOrder="1"/>
    </xf>
    <xf numFmtId="49" fontId="1" fillId="30" borderId="13" xfId="0" applyNumberFormat="1" applyFont="1" applyFill="1" applyBorder="1" applyAlignment="1">
      <alignment horizontal="center" vertical="center" wrapText="1" readingOrder="1"/>
    </xf>
    <xf numFmtId="49" fontId="1" fillId="30" borderId="10" xfId="0" applyNumberFormat="1" applyFont="1" applyFill="1" applyBorder="1" applyAlignment="1">
      <alignment horizontal="center" vertical="center" wrapText="1" readingOrder="1"/>
    </xf>
    <xf numFmtId="3" fontId="1" fillId="30" borderId="10" xfId="0" applyNumberFormat="1" applyFont="1" applyFill="1" applyBorder="1" applyAlignment="1">
      <alignment horizontal="center" vertical="center" wrapText="1" readingOrder="1"/>
    </xf>
    <xf numFmtId="4" fontId="1" fillId="32" borderId="10" xfId="0" applyNumberFormat="1" applyFont="1" applyFill="1" applyBorder="1" applyAlignment="1">
      <alignment horizontal="center" vertical="center" wrapText="1" readingOrder="1"/>
    </xf>
    <xf numFmtId="4" fontId="1" fillId="32" borderId="45" xfId="0" applyNumberFormat="1" applyFont="1" applyFill="1" applyBorder="1" applyAlignment="1">
      <alignment horizontal="center" vertical="center" wrapText="1" readingOrder="1"/>
    </xf>
    <xf numFmtId="1" fontId="1" fillId="30" borderId="13" xfId="0" applyNumberFormat="1" applyFont="1" applyFill="1" applyBorder="1" applyAlignment="1">
      <alignment horizontal="center" vertical="center" wrapText="1" readingOrder="1"/>
    </xf>
    <xf numFmtId="4" fontId="1" fillId="30" borderId="10" xfId="0" applyNumberFormat="1" applyFont="1" applyFill="1" applyBorder="1" applyAlignment="1">
      <alignment horizontal="center" vertical="center" wrapText="1" readingOrder="1"/>
    </xf>
    <xf numFmtId="4" fontId="1" fillId="30" borderId="11" xfId="0" applyNumberFormat="1" applyFont="1" applyFill="1" applyBorder="1" applyAlignment="1">
      <alignment horizontal="center" vertical="center" wrapText="1" readingOrder="1"/>
    </xf>
    <xf numFmtId="49" fontId="1" fillId="0" borderId="10" xfId="0" applyNumberFormat="1" applyFont="1" applyFill="1" applyBorder="1" applyAlignment="1">
      <alignment horizontal="center" vertical="center" wrapText="1" readingOrder="1"/>
    </xf>
    <xf numFmtId="1" fontId="1" fillId="0" borderId="10" xfId="0" applyNumberFormat="1" applyFont="1" applyFill="1" applyBorder="1" applyAlignment="1">
      <alignment horizontal="center" vertical="center" wrapText="1" readingOrder="1"/>
    </xf>
    <xf numFmtId="3" fontId="1" fillId="0" borderId="10" xfId="0" applyNumberFormat="1" applyFont="1" applyFill="1" applyBorder="1" applyAlignment="1">
      <alignment horizontal="center" vertical="center" wrapText="1" readingOrder="1"/>
    </xf>
    <xf numFmtId="1" fontId="1" fillId="0" borderId="13" xfId="0" applyNumberFormat="1" applyFont="1" applyFill="1" applyBorder="1" applyAlignment="1">
      <alignment horizontal="center" vertical="center" wrapText="1" readingOrder="1"/>
    </xf>
    <xf numFmtId="4" fontId="1" fillId="25" borderId="10" xfId="0" applyNumberFormat="1" applyFont="1" applyFill="1" applyBorder="1" applyAlignment="1">
      <alignment horizontal="center" vertical="center" wrapText="1" readingOrder="1"/>
    </xf>
    <xf numFmtId="4" fontId="1" fillId="0" borderId="10" xfId="0" applyNumberFormat="1" applyFont="1" applyFill="1" applyBorder="1" applyAlignment="1">
      <alignment horizontal="center" vertical="center" wrapText="1" readingOrder="1"/>
    </xf>
    <xf numFmtId="4" fontId="1" fillId="0" borderId="11" xfId="0" applyNumberFormat="1" applyFont="1" applyFill="1" applyBorder="1" applyAlignment="1">
      <alignment horizontal="center" vertical="center" wrapText="1" readingOrder="1"/>
    </xf>
    <xf numFmtId="3" fontId="1" fillId="0" borderId="13" xfId="0" applyNumberFormat="1" applyFont="1" applyFill="1" applyBorder="1" applyAlignment="1">
      <alignment horizontal="center" vertical="center" wrapText="1" readingOrder="1"/>
    </xf>
    <xf numFmtId="49" fontId="1" fillId="31" borderId="13" xfId="55" applyNumberFormat="1" applyFont="1" applyFill="1" applyBorder="1" applyAlignment="1">
      <alignment horizontal="center" vertical="center" readingOrder="1"/>
      <protection/>
    </xf>
    <xf numFmtId="0" fontId="45" fillId="31" borderId="10" xfId="56" applyFont="1" applyFill="1" applyBorder="1" applyAlignment="1">
      <alignment horizontal="center" vertical="center" wrapText="1" readingOrder="1"/>
      <protection/>
    </xf>
    <xf numFmtId="49" fontId="1" fillId="31" borderId="10" xfId="0" applyNumberFormat="1" applyFont="1" applyFill="1" applyBorder="1" applyAlignment="1">
      <alignment horizontal="center" vertical="center" wrapText="1" readingOrder="1"/>
    </xf>
    <xf numFmtId="1" fontId="31" fillId="31" borderId="10" xfId="56" applyNumberFormat="1" applyFont="1" applyFill="1" applyBorder="1" applyAlignment="1">
      <alignment horizontal="center" vertical="center" wrapText="1" readingOrder="1"/>
      <protection/>
    </xf>
    <xf numFmtId="3" fontId="31" fillId="31" borderId="10" xfId="56" applyNumberFormat="1" applyFont="1" applyFill="1" applyBorder="1" applyAlignment="1">
      <alignment horizontal="center" vertical="center" wrapText="1" readingOrder="1"/>
      <protection/>
    </xf>
    <xf numFmtId="4" fontId="1" fillId="32" borderId="10" xfId="0" applyNumberFormat="1" applyFont="1" applyFill="1" applyBorder="1" applyAlignment="1">
      <alignment horizontal="center" vertical="center" readingOrder="1"/>
    </xf>
    <xf numFmtId="4" fontId="1" fillId="32" borderId="45" xfId="65" applyNumberFormat="1" applyFont="1" applyFill="1" applyBorder="1" applyAlignment="1">
      <alignment horizontal="center" vertical="center" wrapText="1" readingOrder="1"/>
    </xf>
    <xf numFmtId="1" fontId="0" fillId="31" borderId="13" xfId="0" applyNumberFormat="1" applyFont="1" applyFill="1" applyBorder="1" applyAlignment="1">
      <alignment horizontal="center" vertical="center" wrapText="1" readingOrder="1"/>
    </xf>
    <xf numFmtId="1" fontId="0" fillId="31" borderId="10" xfId="0" applyNumberFormat="1" applyFont="1" applyFill="1" applyBorder="1" applyAlignment="1">
      <alignment horizontal="center" vertical="center" wrapText="1" readingOrder="1"/>
    </xf>
    <xf numFmtId="4" fontId="1" fillId="25" borderId="10" xfId="0" applyNumberFormat="1" applyFont="1" applyFill="1" applyBorder="1" applyAlignment="1">
      <alignment horizontal="center" vertical="center" readingOrder="1"/>
    </xf>
    <xf numFmtId="4" fontId="0" fillId="31" borderId="10" xfId="0" applyNumberFormat="1" applyFont="1" applyFill="1" applyBorder="1" applyAlignment="1">
      <alignment horizontal="center" vertical="center" readingOrder="1"/>
    </xf>
    <xf numFmtId="4" fontId="0" fillId="31" borderId="11" xfId="0" applyNumberFormat="1" applyFont="1" applyFill="1" applyBorder="1" applyAlignment="1">
      <alignment horizontal="center" vertical="center" readingOrder="1"/>
    </xf>
    <xf numFmtId="4" fontId="55" fillId="25" borderId="10" xfId="0" applyNumberFormat="1" applyFont="1" applyFill="1" applyBorder="1" applyAlignment="1">
      <alignment horizontal="center" vertical="center" readingOrder="1"/>
    </xf>
    <xf numFmtId="4" fontId="1" fillId="32" borderId="45" xfId="0" applyNumberFormat="1" applyFont="1" applyFill="1" applyBorder="1" applyAlignment="1">
      <alignment horizontal="center" vertical="center" readingOrder="1"/>
    </xf>
    <xf numFmtId="49" fontId="1" fillId="31" borderId="19" xfId="55" applyNumberFormat="1" applyFont="1" applyFill="1" applyBorder="1" applyAlignment="1">
      <alignment horizontal="center" vertical="center" readingOrder="1"/>
      <protection/>
    </xf>
    <xf numFmtId="0" fontId="45" fillId="31" borderId="20" xfId="56" applyFont="1" applyFill="1" applyBorder="1" applyAlignment="1">
      <alignment horizontal="center" vertical="center" wrapText="1" readingOrder="1"/>
      <protection/>
    </xf>
    <xf numFmtId="49" fontId="1" fillId="31" borderId="20" xfId="0" applyNumberFormat="1" applyFont="1" applyFill="1" applyBorder="1" applyAlignment="1">
      <alignment horizontal="center" vertical="center" wrapText="1" readingOrder="1"/>
    </xf>
    <xf numFmtId="1" fontId="31" fillId="31" borderId="20" xfId="56" applyNumberFormat="1" applyFont="1" applyFill="1" applyBorder="1" applyAlignment="1">
      <alignment horizontal="center" vertical="center" wrapText="1" readingOrder="1"/>
      <protection/>
    </xf>
    <xf numFmtId="3" fontId="31" fillId="31" borderId="20" xfId="56" applyNumberFormat="1" applyFont="1" applyFill="1" applyBorder="1" applyAlignment="1">
      <alignment horizontal="center" vertical="center" wrapText="1" readingOrder="1"/>
      <protection/>
    </xf>
    <xf numFmtId="4" fontId="1" fillId="32" borderId="20" xfId="0" applyNumberFormat="1" applyFont="1" applyFill="1" applyBorder="1" applyAlignment="1">
      <alignment horizontal="center" vertical="center" readingOrder="1"/>
    </xf>
    <xf numFmtId="4" fontId="1" fillId="32" borderId="24" xfId="0" applyNumberFormat="1" applyFont="1" applyFill="1" applyBorder="1" applyAlignment="1">
      <alignment horizontal="center" vertical="center" readingOrder="1"/>
    </xf>
    <xf numFmtId="1" fontId="0" fillId="31" borderId="19" xfId="0" applyNumberFormat="1" applyFont="1" applyFill="1" applyBorder="1" applyAlignment="1">
      <alignment horizontal="center" vertical="center" wrapText="1" readingOrder="1"/>
    </xf>
    <xf numFmtId="1" fontId="0" fillId="31" borderId="20" xfId="0" applyNumberFormat="1" applyFont="1" applyFill="1" applyBorder="1" applyAlignment="1">
      <alignment horizontal="center" vertical="center" wrapText="1" readingOrder="1"/>
    </xf>
    <xf numFmtId="4" fontId="1" fillId="25" borderId="20" xfId="0" applyNumberFormat="1" applyFont="1" applyFill="1" applyBorder="1" applyAlignment="1">
      <alignment horizontal="center" vertical="center" readingOrder="1"/>
    </xf>
    <xf numFmtId="4" fontId="0" fillId="31" borderId="20" xfId="0" applyNumberFormat="1" applyFont="1" applyFill="1" applyBorder="1" applyAlignment="1">
      <alignment horizontal="center" vertical="center" readingOrder="1"/>
    </xf>
    <xf numFmtId="4" fontId="0" fillId="31" borderId="14" xfId="0" applyNumberFormat="1" applyFont="1" applyFill="1" applyBorder="1" applyAlignment="1">
      <alignment horizontal="center" vertical="center" readingOrder="1"/>
    </xf>
    <xf numFmtId="1" fontId="39" fillId="0" borderId="10" xfId="53" applyNumberFormat="1" applyFont="1" applyFill="1" applyBorder="1" applyAlignment="1">
      <alignment horizontal="center" vertical="center" wrapText="1"/>
      <protection/>
    </xf>
    <xf numFmtId="0" fontId="39" fillId="0" borderId="0" xfId="53" applyFont="1" applyFill="1">
      <alignment/>
      <protection/>
    </xf>
    <xf numFmtId="0" fontId="37" fillId="33" borderId="10" xfId="53" applyFont="1" applyFill="1" applyBorder="1" applyAlignment="1">
      <alignment horizontal="center" vertical="center"/>
      <protection/>
    </xf>
    <xf numFmtId="49" fontId="39" fillId="25" borderId="13" xfId="53" applyNumberFormat="1" applyFont="1" applyFill="1" applyBorder="1" applyAlignment="1">
      <alignment horizontal="center" vertical="center"/>
      <protection/>
    </xf>
    <xf numFmtId="0" fontId="39" fillId="25" borderId="10" xfId="53" applyNumberFormat="1" applyFont="1" applyFill="1" applyBorder="1" applyAlignment="1">
      <alignment horizontal="center" vertical="center" wrapText="1"/>
      <protection/>
    </xf>
    <xf numFmtId="49" fontId="39" fillId="0" borderId="13" xfId="53" applyNumberFormat="1" applyFont="1" applyFill="1" applyBorder="1" applyAlignment="1">
      <alignment horizontal="center" vertical="center"/>
      <protection/>
    </xf>
    <xf numFmtId="0" fontId="46" fillId="0" borderId="10" xfId="53" applyNumberFormat="1" applyFont="1" applyFill="1" applyBorder="1" applyAlignment="1">
      <alignment horizontal="center" vertical="center" wrapText="1"/>
      <protection/>
    </xf>
    <xf numFmtId="49" fontId="37" fillId="0" borderId="13" xfId="53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 readingOrder="1"/>
    </xf>
    <xf numFmtId="1" fontId="39" fillId="0" borderId="10" xfId="53" applyNumberFormat="1" applyFont="1" applyBorder="1" applyAlignment="1">
      <alignment horizontal="center" vertical="center" wrapText="1"/>
      <protection/>
    </xf>
    <xf numFmtId="186" fontId="37" fillId="33" borderId="10" xfId="53" applyNumberFormat="1" applyFont="1" applyFill="1" applyBorder="1" applyAlignment="1">
      <alignment horizontal="center" vertical="center" wrapText="1"/>
      <protection/>
    </xf>
    <xf numFmtId="49" fontId="37" fillId="0" borderId="19" xfId="53" applyNumberFormat="1" applyFont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center" vertical="center" wrapText="1" readingOrder="1"/>
    </xf>
    <xf numFmtId="1" fontId="37" fillId="0" borderId="20" xfId="53" applyNumberFormat="1" applyFont="1" applyBorder="1" applyAlignment="1">
      <alignment horizontal="center" vertical="center" wrapText="1"/>
      <protection/>
    </xf>
    <xf numFmtId="1" fontId="39" fillId="0" borderId="20" xfId="53" applyNumberFormat="1" applyFont="1" applyBorder="1" applyAlignment="1">
      <alignment horizontal="center" vertical="center" wrapText="1"/>
      <protection/>
    </xf>
    <xf numFmtId="186" fontId="37" fillId="33" borderId="20" xfId="53" applyNumberFormat="1" applyFont="1" applyFill="1" applyBorder="1" applyAlignment="1">
      <alignment horizontal="center" vertical="center" wrapText="1"/>
      <protection/>
    </xf>
    <xf numFmtId="186" fontId="39" fillId="0" borderId="20" xfId="53" applyNumberFormat="1" applyFont="1" applyFill="1" applyBorder="1" applyAlignment="1">
      <alignment horizontal="center" vertical="center" wrapText="1"/>
      <protection/>
    </xf>
    <xf numFmtId="1" fontId="39" fillId="0" borderId="20" xfId="53" applyNumberFormat="1" applyFont="1" applyFill="1" applyBorder="1" applyAlignment="1">
      <alignment horizontal="center" vertical="center" wrapText="1"/>
      <protection/>
    </xf>
    <xf numFmtId="186" fontId="39" fillId="24" borderId="14" xfId="53" applyNumberFormat="1" applyFont="1" applyFill="1" applyBorder="1" applyAlignment="1">
      <alignment horizontal="center" vertical="center" wrapText="1"/>
      <protection/>
    </xf>
    <xf numFmtId="1" fontId="37" fillId="0" borderId="10" xfId="53" applyNumberFormat="1" applyFont="1" applyFill="1" applyBorder="1" applyAlignment="1">
      <alignment horizontal="center" vertical="center" wrapText="1"/>
      <protection/>
    </xf>
    <xf numFmtId="1" fontId="37" fillId="0" borderId="20" xfId="53" applyNumberFormat="1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7" xfId="53" applyNumberFormat="1" applyFont="1" applyFill="1" applyBorder="1" applyAlignment="1">
      <alignment horizontal="center" vertical="center"/>
      <protection/>
    </xf>
    <xf numFmtId="0" fontId="0" fillId="0" borderId="18" xfId="53" applyFont="1" applyFill="1" applyBorder="1" applyAlignment="1">
      <alignment horizontal="left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49" fontId="1" fillId="26" borderId="18" xfId="53" applyNumberFormat="1" applyFont="1" applyFill="1" applyBorder="1" applyAlignment="1">
      <alignment horizontal="center" vertical="center" wrapText="1"/>
      <protection/>
    </xf>
    <xf numFmtId="1" fontId="1" fillId="26" borderId="18" xfId="53" applyNumberFormat="1" applyFont="1" applyFill="1" applyBorder="1" applyAlignment="1">
      <alignment horizontal="center" vertical="center" wrapText="1"/>
      <protection/>
    </xf>
    <xf numFmtId="1" fontId="1" fillId="26" borderId="18" xfId="62" applyNumberFormat="1" applyFont="1" applyFill="1" applyBorder="1" applyAlignment="1">
      <alignment horizontal="center" vertical="center"/>
    </xf>
    <xf numFmtId="2" fontId="1" fillId="26" borderId="18" xfId="53" applyNumberFormat="1" applyFont="1" applyFill="1" applyBorder="1" applyAlignment="1">
      <alignment horizontal="center" vertical="center" wrapText="1"/>
      <protection/>
    </xf>
    <xf numFmtId="4" fontId="1" fillId="26" borderId="18" xfId="53" applyNumberFormat="1" applyFont="1" applyFill="1" applyBorder="1" applyAlignment="1">
      <alignment horizontal="center" vertical="center" wrapText="1"/>
      <protection/>
    </xf>
    <xf numFmtId="4" fontId="1" fillId="26" borderId="18" xfId="53" applyNumberFormat="1" applyFont="1" applyFill="1" applyBorder="1" applyAlignment="1">
      <alignment horizontal="center" vertical="center"/>
      <protection/>
    </xf>
    <xf numFmtId="0" fontId="1" fillId="26" borderId="18" xfId="53" applyFont="1" applyFill="1" applyBorder="1" applyAlignment="1">
      <alignment horizontal="center" vertical="center" wrapText="1"/>
      <protection/>
    </xf>
    <xf numFmtId="4" fontId="0" fillId="26" borderId="18" xfId="53" applyNumberFormat="1" applyFont="1" applyFill="1" applyBorder="1" applyAlignment="1">
      <alignment horizontal="center" vertical="center" wrapText="1"/>
      <protection/>
    </xf>
    <xf numFmtId="4" fontId="0" fillId="26" borderId="18" xfId="53" applyNumberFormat="1" applyFont="1" applyFill="1" applyBorder="1" applyAlignment="1">
      <alignment horizontal="center" vertical="center"/>
      <protection/>
    </xf>
    <xf numFmtId="49" fontId="29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justify" wrapText="1"/>
    </xf>
    <xf numFmtId="0" fontId="29" fillId="0" borderId="20" xfId="0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186" fontId="1" fillId="0" borderId="20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186" fontId="1" fillId="0" borderId="20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 readingOrder="1"/>
    </xf>
    <xf numFmtId="0" fontId="1" fillId="0" borderId="13" xfId="0" applyFont="1" applyFill="1" applyBorder="1" applyAlignment="1">
      <alignment horizontal="center" vertical="center" wrapText="1" readingOrder="1"/>
    </xf>
    <xf numFmtId="0" fontId="0" fillId="25" borderId="12" xfId="0" applyFont="1" applyFill="1" applyBorder="1" applyAlignment="1">
      <alignment horizontal="center" vertical="center" wrapText="1" readingOrder="1"/>
    </xf>
    <xf numFmtId="0" fontId="0" fillId="25" borderId="69" xfId="0" applyFont="1" applyFill="1" applyBorder="1" applyAlignment="1">
      <alignment horizontal="center" vertical="center" wrapText="1" readingOrder="1"/>
    </xf>
    <xf numFmtId="0" fontId="0" fillId="25" borderId="18" xfId="0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horizontal="center" vertical="center" readingOrder="1"/>
    </xf>
    <xf numFmtId="0" fontId="0" fillId="0" borderId="30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 wrapText="1" readingOrder="1"/>
    </xf>
    <xf numFmtId="49" fontId="0" fillId="0" borderId="30" xfId="0" applyNumberFormat="1" applyFont="1" applyFill="1" applyBorder="1" applyAlignment="1">
      <alignment horizontal="center" vertical="center" wrapText="1" readingOrder="1"/>
    </xf>
    <xf numFmtId="49" fontId="0" fillId="0" borderId="10" xfId="0" applyNumberFormat="1" applyFont="1" applyFill="1" applyBorder="1" applyAlignment="1">
      <alignment horizontal="center" vertical="center" wrapText="1" readingOrder="1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 readingOrder="1"/>
    </xf>
    <xf numFmtId="0" fontId="0" fillId="0" borderId="13" xfId="0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 vertical="center" readingOrder="1"/>
    </xf>
    <xf numFmtId="0" fontId="41" fillId="0" borderId="0" xfId="0" applyNumberFormat="1" applyFont="1" applyFill="1" applyAlignment="1">
      <alignment horizontal="center" vertical="center" readingOrder="1"/>
    </xf>
    <xf numFmtId="0" fontId="35" fillId="0" borderId="0" xfId="0" applyFont="1" applyFill="1" applyBorder="1" applyAlignment="1">
      <alignment horizontal="center" vertical="center" readingOrder="1"/>
    </xf>
    <xf numFmtId="0" fontId="1" fillId="0" borderId="33" xfId="0" applyFont="1" applyFill="1" applyBorder="1" applyAlignment="1">
      <alignment horizontal="center" vertical="center" readingOrder="1"/>
    </xf>
    <xf numFmtId="0" fontId="1" fillId="0" borderId="30" xfId="0" applyFont="1" applyFill="1" applyBorder="1" applyAlignment="1">
      <alignment horizontal="center" vertical="center" readingOrder="1"/>
    </xf>
    <xf numFmtId="0" fontId="1" fillId="0" borderId="37" xfId="0" applyFont="1" applyFill="1" applyBorder="1" applyAlignment="1">
      <alignment horizontal="center" vertical="center" readingOrder="1"/>
    </xf>
    <xf numFmtId="0" fontId="36" fillId="0" borderId="0" xfId="0" applyFont="1" applyBorder="1" applyAlignment="1">
      <alignment/>
    </xf>
    <xf numFmtId="0" fontId="0" fillId="32" borderId="30" xfId="0" applyFont="1" applyFill="1" applyBorder="1" applyAlignment="1">
      <alignment horizontal="center" vertical="center" wrapText="1" readingOrder="1"/>
    </xf>
    <xf numFmtId="0" fontId="0" fillId="32" borderId="10" xfId="0" applyFont="1" applyFill="1" applyBorder="1" applyAlignment="1">
      <alignment horizontal="center" vertical="center" wrapText="1" readingOrder="1"/>
    </xf>
    <xf numFmtId="0" fontId="44" fillId="0" borderId="0" xfId="0" applyFont="1" applyBorder="1" applyAlignment="1">
      <alignment horizontal="center"/>
    </xf>
    <xf numFmtId="0" fontId="0" fillId="25" borderId="10" xfId="0" applyFont="1" applyFill="1" applyBorder="1" applyAlignment="1">
      <alignment horizontal="center" vertical="center" wrapText="1" readingOrder="1"/>
    </xf>
    <xf numFmtId="0" fontId="0" fillId="0" borderId="45" xfId="0" applyFont="1" applyFill="1" applyBorder="1" applyAlignment="1">
      <alignment horizontal="center" vertical="center" wrapText="1" readingOrder="1"/>
    </xf>
    <xf numFmtId="0" fontId="0" fillId="0" borderId="70" xfId="0" applyFont="1" applyFill="1" applyBorder="1" applyAlignment="1">
      <alignment horizontal="center" vertical="center" wrapText="1" readingOrder="1"/>
    </xf>
    <xf numFmtId="0" fontId="0" fillId="32" borderId="55" xfId="0" applyFont="1" applyFill="1" applyBorder="1" applyAlignment="1">
      <alignment horizontal="center" vertical="center" wrapText="1" readingOrder="1"/>
    </xf>
    <xf numFmtId="0" fontId="0" fillId="32" borderId="45" xfId="0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right"/>
    </xf>
    <xf numFmtId="0" fontId="0" fillId="26" borderId="0" xfId="0" applyFill="1" applyBorder="1" applyAlignment="1">
      <alignment/>
    </xf>
    <xf numFmtId="2" fontId="28" fillId="26" borderId="0" xfId="0" applyNumberFormat="1" applyFont="1" applyFill="1" applyBorder="1" applyAlignment="1">
      <alignment horizontal="right" vertical="top" wrapText="1"/>
    </xf>
    <xf numFmtId="0" fontId="0" fillId="26" borderId="0" xfId="0" applyFill="1" applyBorder="1" applyAlignment="1">
      <alignment horizontal="right"/>
    </xf>
    <xf numFmtId="0" fontId="1" fillId="26" borderId="30" xfId="0" applyFont="1" applyFill="1" applyBorder="1" applyAlignment="1">
      <alignment horizontal="center"/>
    </xf>
    <xf numFmtId="0" fontId="1" fillId="26" borderId="37" xfId="0" applyFont="1" applyFill="1" applyBorder="1" applyAlignment="1">
      <alignment horizontal="center"/>
    </xf>
    <xf numFmtId="0" fontId="1" fillId="26" borderId="45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6" borderId="44" xfId="0" applyFont="1" applyFill="1" applyBorder="1" applyAlignment="1">
      <alignment horizontal="center" vertical="center" wrapText="1"/>
    </xf>
    <xf numFmtId="0" fontId="1" fillId="26" borderId="55" xfId="0" applyFont="1" applyFill="1" applyBorder="1" applyAlignment="1">
      <alignment horizontal="center"/>
    </xf>
    <xf numFmtId="0" fontId="1" fillId="26" borderId="71" xfId="0" applyFont="1" applyFill="1" applyBorder="1" applyAlignment="1">
      <alignment horizontal="center"/>
    </xf>
    <xf numFmtId="0" fontId="1" fillId="26" borderId="54" xfId="0" applyFont="1" applyFill="1" applyBorder="1" applyAlignment="1">
      <alignment horizontal="center"/>
    </xf>
    <xf numFmtId="0" fontId="1" fillId="24" borderId="45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28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horizontal="right"/>
    </xf>
    <xf numFmtId="0" fontId="29" fillId="0" borderId="3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37" fillId="0" borderId="30" xfId="53" applyFont="1" applyBorder="1" applyAlignment="1">
      <alignment horizontal="center" vertical="center"/>
      <protection/>
    </xf>
    <xf numFmtId="0" fontId="37" fillId="0" borderId="37" xfId="53" applyFont="1" applyBorder="1" applyAlignment="1">
      <alignment horizontal="center" vertical="center"/>
      <protection/>
    </xf>
    <xf numFmtId="2" fontId="2" fillId="0" borderId="0" xfId="53" applyNumberFormat="1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33" fillId="0" borderId="0" xfId="53" applyFont="1" applyAlignment="1">
      <alignment horizontal="center"/>
      <protection/>
    </xf>
    <xf numFmtId="0" fontId="38" fillId="0" borderId="0" xfId="53" applyFont="1" applyAlignment="1">
      <alignment horizontal="justify"/>
      <protection/>
    </xf>
    <xf numFmtId="0" fontId="37" fillId="0" borderId="10" xfId="53" applyFont="1" applyBorder="1" applyAlignment="1">
      <alignment horizontal="center" vertical="center" wrapText="1"/>
      <protection/>
    </xf>
    <xf numFmtId="0" fontId="40" fillId="33" borderId="30" xfId="53" applyFont="1" applyFill="1" applyBorder="1" applyAlignment="1">
      <alignment horizontal="center" vertical="center" wrapText="1"/>
      <protection/>
    </xf>
    <xf numFmtId="0" fontId="40" fillId="33" borderId="10" xfId="53" applyFont="1" applyFill="1" applyBorder="1" applyAlignment="1">
      <alignment horizontal="center" vertical="center" wrapText="1"/>
      <protection/>
    </xf>
    <xf numFmtId="0" fontId="37" fillId="0" borderId="10" xfId="53" applyFont="1" applyBorder="1" applyAlignment="1">
      <alignment horizontal="center" vertical="center"/>
      <protection/>
    </xf>
    <xf numFmtId="0" fontId="37" fillId="0" borderId="11" xfId="53" applyFont="1" applyBorder="1" applyAlignment="1">
      <alignment horizontal="center" vertical="center"/>
      <protection/>
    </xf>
    <xf numFmtId="49" fontId="37" fillId="0" borderId="0" xfId="53" applyNumberFormat="1" applyFont="1" applyFill="1" applyBorder="1" applyAlignment="1">
      <alignment horizontal="center"/>
      <protection/>
    </xf>
    <xf numFmtId="0" fontId="37" fillId="0" borderId="0" xfId="53" applyFont="1" applyFill="1" applyBorder="1" applyAlignment="1">
      <alignment horizontal="right"/>
      <protection/>
    </xf>
    <xf numFmtId="0" fontId="37" fillId="0" borderId="33" xfId="53" applyFont="1" applyBorder="1" applyAlignment="1">
      <alignment horizontal="center" vertical="center" wrapText="1"/>
      <protection/>
    </xf>
    <xf numFmtId="0" fontId="37" fillId="0" borderId="13" xfId="53" applyFont="1" applyBorder="1" applyAlignment="1">
      <alignment horizontal="center" vertical="center" wrapText="1"/>
      <protection/>
    </xf>
    <xf numFmtId="0" fontId="37" fillId="0" borderId="30" xfId="53" applyFont="1" applyBorder="1" applyAlignment="1">
      <alignment horizontal="center" vertical="center" wrapText="1"/>
      <protection/>
    </xf>
    <xf numFmtId="0" fontId="37" fillId="0" borderId="0" xfId="53" applyFont="1" applyFill="1" applyAlignment="1">
      <alignment horizontal="center"/>
      <protection/>
    </xf>
    <xf numFmtId="0" fontId="40" fillId="0" borderId="0" xfId="53" applyFont="1" applyFill="1" applyBorder="1" applyAlignment="1">
      <alignment horizontal="right" vertical="top"/>
      <protection/>
    </xf>
    <xf numFmtId="0" fontId="37" fillId="0" borderId="0" xfId="53" applyFont="1" applyAlignment="1">
      <alignment horizontal="center"/>
      <protection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right"/>
    </xf>
    <xf numFmtId="0" fontId="38" fillId="0" borderId="0" xfId="53" applyFont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29" fillId="26" borderId="0" xfId="0" applyFont="1" applyFill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50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3" xfId="54" applyFont="1" applyFill="1" applyBorder="1" applyAlignment="1">
      <alignment horizontal="center" vertical="center" wrapText="1"/>
      <protection/>
    </xf>
    <xf numFmtId="0" fontId="24" fillId="0" borderId="19" xfId="54" applyFont="1" applyFill="1" applyBorder="1" applyAlignment="1">
      <alignment horizontal="center" vertical="center" wrapText="1"/>
      <protection/>
    </xf>
    <xf numFmtId="0" fontId="24" fillId="0" borderId="55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4" fillId="0" borderId="54" xfId="54" applyFont="1" applyFill="1" applyBorder="1" applyAlignment="1">
      <alignment horizontal="center" vertical="center" wrapText="1"/>
      <protection/>
    </xf>
    <xf numFmtId="0" fontId="24" fillId="0" borderId="37" xfId="54" applyFont="1" applyFill="1" applyBorder="1" applyAlignment="1">
      <alignment horizontal="center" vertical="center" wrapText="1"/>
      <protection/>
    </xf>
    <xf numFmtId="0" fontId="1" fillId="0" borderId="0" xfId="54" applyFont="1" applyAlignment="1">
      <alignment horizontal="center" wrapText="1"/>
      <protection/>
    </xf>
    <xf numFmtId="2" fontId="28" fillId="0" borderId="0" xfId="54" applyNumberFormat="1" applyFont="1" applyAlignment="1">
      <alignment horizontal="right" vertical="top" wrapText="1"/>
      <protection/>
    </xf>
    <xf numFmtId="0" fontId="0" fillId="0" borderId="0" xfId="54" applyAlignment="1">
      <alignment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2" fontId="28" fillId="0" borderId="0" xfId="0" applyNumberFormat="1" applyFont="1" applyAlignment="1">
      <alignment horizontal="right" vertical="top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4">
    <dxf>
      <font>
        <b/>
        <i/>
        <color indexed="12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7"/>
  <sheetViews>
    <sheetView tabSelected="1" zoomScale="75" zoomScaleNormal="75" zoomScalePageLayoutView="0" workbookViewId="0" topLeftCell="A19">
      <selection activeCell="A1" sqref="A1:AB31"/>
    </sheetView>
  </sheetViews>
  <sheetFormatPr defaultColWidth="9.00390625" defaultRowHeight="15.75"/>
  <cols>
    <col min="1" max="1" width="6.125" style="0" customWidth="1"/>
    <col min="2" max="2" width="59.75390625" style="0" customWidth="1"/>
    <col min="3" max="3" width="10.75390625" style="0" customWidth="1"/>
    <col min="4" max="4" width="8.375" style="0" customWidth="1"/>
    <col min="5" max="5" width="9.125" style="0" customWidth="1"/>
    <col min="6" max="6" width="11.375" style="0" customWidth="1"/>
    <col min="7" max="7" width="10.00390625" style="0" customWidth="1"/>
    <col min="8" max="8" width="7.75390625" style="479" customWidth="1"/>
    <col min="9" max="9" width="15.00390625" style="215" customWidth="1"/>
    <col min="10" max="10" width="14.625" style="215" customWidth="1"/>
    <col min="11" max="11" width="6.625" style="445" customWidth="1"/>
    <col min="12" max="12" width="6.625" style="0" customWidth="1"/>
    <col min="13" max="13" width="6.625" style="476" customWidth="1"/>
    <col min="14" max="14" width="13.875" style="0" customWidth="1"/>
    <col min="15" max="15" width="14.25390625" style="0" customWidth="1"/>
    <col min="16" max="16" width="14.75390625" style="0" customWidth="1"/>
    <col min="17" max="18" width="6.625" style="0" customWidth="1"/>
    <col min="19" max="19" width="6.625" style="476" customWidth="1"/>
    <col min="20" max="20" width="12.125" style="0" customWidth="1"/>
    <col min="21" max="21" width="13.625" style="0" customWidth="1"/>
    <col min="22" max="22" width="15.00390625" style="0" customWidth="1"/>
    <col min="23" max="24" width="6.625" style="0" customWidth="1"/>
    <col min="25" max="25" width="6.625" style="476" customWidth="1"/>
    <col min="26" max="26" width="12.125" style="0" customWidth="1"/>
    <col min="27" max="28" width="14.50390625" style="0" customWidth="1"/>
  </cols>
  <sheetData>
    <row r="1" spans="1:40" ht="22.5" customHeight="1">
      <c r="A1" s="705"/>
      <c r="B1" s="705"/>
      <c r="C1" s="705"/>
      <c r="D1" s="705"/>
      <c r="E1" s="415"/>
      <c r="F1" s="415"/>
      <c r="G1" s="415"/>
      <c r="H1" s="477"/>
      <c r="I1" s="414"/>
      <c r="J1" s="414"/>
      <c r="K1" s="442"/>
      <c r="L1" s="416"/>
      <c r="M1" s="473"/>
      <c r="N1" s="713"/>
      <c r="O1" s="713"/>
      <c r="P1" s="713"/>
      <c r="Q1" s="416"/>
      <c r="R1" s="416"/>
      <c r="S1" s="473"/>
      <c r="T1" s="713"/>
      <c r="U1" s="713"/>
      <c r="V1" s="713"/>
      <c r="W1" s="416"/>
      <c r="X1" s="416"/>
      <c r="Y1" s="473"/>
      <c r="Z1" s="713"/>
      <c r="AA1" s="713"/>
      <c r="AB1" s="713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</row>
    <row r="2" spans="1:102" ht="18.75">
      <c r="A2" s="714" t="s">
        <v>489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</row>
    <row r="3" spans="1:102" ht="25.5" customHeight="1" thickBot="1">
      <c r="A3" s="417" t="s">
        <v>327</v>
      </c>
      <c r="B3" s="417"/>
      <c r="C3" s="715"/>
      <c r="D3" s="715"/>
      <c r="E3" s="715"/>
      <c r="F3" s="715"/>
      <c r="G3" s="715"/>
      <c r="H3" s="715"/>
      <c r="I3" s="715"/>
      <c r="J3" s="418"/>
      <c r="K3" s="443"/>
      <c r="L3" s="418"/>
      <c r="M3" s="474"/>
      <c r="N3" s="418"/>
      <c r="O3" s="418"/>
      <c r="P3" s="418"/>
      <c r="Q3" s="418"/>
      <c r="R3" s="418"/>
      <c r="S3" s="474"/>
      <c r="T3" s="418"/>
      <c r="U3" s="419"/>
      <c r="V3" s="419"/>
      <c r="W3" s="418"/>
      <c r="X3" s="418"/>
      <c r="Y3" s="474"/>
      <c r="Z3" s="418"/>
      <c r="AA3" s="419"/>
      <c r="AB3" s="41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</row>
    <row r="4" spans="1:102" ht="15.75" customHeight="1">
      <c r="A4" s="700" t="s">
        <v>0</v>
      </c>
      <c r="B4" s="706" t="s">
        <v>328</v>
      </c>
      <c r="C4" s="706" t="s">
        <v>329</v>
      </c>
      <c r="D4" s="708" t="s">
        <v>330</v>
      </c>
      <c r="E4" s="708"/>
      <c r="F4" s="706" t="s">
        <v>424</v>
      </c>
      <c r="G4" s="706"/>
      <c r="H4" s="706"/>
      <c r="I4" s="720" t="s">
        <v>352</v>
      </c>
      <c r="J4" s="726" t="s">
        <v>410</v>
      </c>
      <c r="K4" s="716" t="s">
        <v>384</v>
      </c>
      <c r="L4" s="717"/>
      <c r="M4" s="717"/>
      <c r="N4" s="717"/>
      <c r="O4" s="717"/>
      <c r="P4" s="718"/>
      <c r="Q4" s="716" t="s">
        <v>385</v>
      </c>
      <c r="R4" s="717"/>
      <c r="S4" s="717"/>
      <c r="T4" s="717"/>
      <c r="U4" s="717"/>
      <c r="V4" s="718"/>
      <c r="W4" s="716" t="s">
        <v>386</v>
      </c>
      <c r="X4" s="717"/>
      <c r="Y4" s="717"/>
      <c r="Z4" s="717"/>
      <c r="AA4" s="717"/>
      <c r="AB4" s="718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</row>
    <row r="5" spans="1:102" ht="34.5" customHeight="1">
      <c r="A5" s="701"/>
      <c r="B5" s="707"/>
      <c r="C5" s="707"/>
      <c r="D5" s="709"/>
      <c r="E5" s="709"/>
      <c r="F5" s="707"/>
      <c r="G5" s="707"/>
      <c r="H5" s="707"/>
      <c r="I5" s="721"/>
      <c r="J5" s="727"/>
      <c r="K5" s="712" t="s">
        <v>427</v>
      </c>
      <c r="L5" s="707"/>
      <c r="M5" s="707"/>
      <c r="N5" s="702" t="s">
        <v>331</v>
      </c>
      <c r="O5" s="724" t="s">
        <v>332</v>
      </c>
      <c r="P5" s="725"/>
      <c r="Q5" s="712" t="s">
        <v>427</v>
      </c>
      <c r="R5" s="707"/>
      <c r="S5" s="707"/>
      <c r="T5" s="723" t="s">
        <v>331</v>
      </c>
      <c r="U5" s="724" t="s">
        <v>332</v>
      </c>
      <c r="V5" s="725"/>
      <c r="W5" s="712" t="s">
        <v>427</v>
      </c>
      <c r="X5" s="707"/>
      <c r="Y5" s="707"/>
      <c r="Z5" s="723" t="s">
        <v>331</v>
      </c>
      <c r="AA5" s="724" t="s">
        <v>332</v>
      </c>
      <c r="AB5" s="725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</row>
    <row r="6" spans="1:102" ht="21.75" customHeight="1">
      <c r="A6" s="701"/>
      <c r="B6" s="707"/>
      <c r="C6" s="707"/>
      <c r="D6" s="709"/>
      <c r="E6" s="709"/>
      <c r="F6" s="707"/>
      <c r="G6" s="707"/>
      <c r="H6" s="707"/>
      <c r="I6" s="721"/>
      <c r="J6" s="727"/>
      <c r="K6" s="712"/>
      <c r="L6" s="707"/>
      <c r="M6" s="707"/>
      <c r="N6" s="703"/>
      <c r="O6" s="707" t="s">
        <v>333</v>
      </c>
      <c r="P6" s="711"/>
      <c r="Q6" s="712"/>
      <c r="R6" s="707"/>
      <c r="S6" s="707"/>
      <c r="T6" s="723"/>
      <c r="U6" s="707" t="s">
        <v>333</v>
      </c>
      <c r="V6" s="711"/>
      <c r="W6" s="712"/>
      <c r="X6" s="707"/>
      <c r="Y6" s="707"/>
      <c r="Z6" s="723"/>
      <c r="AA6" s="707" t="s">
        <v>333</v>
      </c>
      <c r="AB6" s="711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</row>
    <row r="7" spans="1:102" ht="52.5" customHeight="1">
      <c r="A7" s="701"/>
      <c r="B7" s="707"/>
      <c r="C7" s="707"/>
      <c r="D7" s="596" t="s">
        <v>334</v>
      </c>
      <c r="E7" s="598" t="s">
        <v>500</v>
      </c>
      <c r="F7" s="598" t="s">
        <v>501</v>
      </c>
      <c r="G7" s="598" t="s">
        <v>423</v>
      </c>
      <c r="H7" s="599" t="s">
        <v>425</v>
      </c>
      <c r="I7" s="721"/>
      <c r="J7" s="727"/>
      <c r="K7" s="600" t="s">
        <v>339</v>
      </c>
      <c r="L7" s="440" t="s">
        <v>338</v>
      </c>
      <c r="M7" s="441" t="s">
        <v>426</v>
      </c>
      <c r="N7" s="704"/>
      <c r="O7" s="440" t="s">
        <v>28</v>
      </c>
      <c r="P7" s="597" t="s">
        <v>473</v>
      </c>
      <c r="Q7" s="600" t="s">
        <v>339</v>
      </c>
      <c r="R7" s="440" t="s">
        <v>338</v>
      </c>
      <c r="S7" s="441" t="s">
        <v>426</v>
      </c>
      <c r="T7" s="723"/>
      <c r="U7" s="440" t="s">
        <v>28</v>
      </c>
      <c r="V7" s="597" t="s">
        <v>473</v>
      </c>
      <c r="W7" s="600" t="s">
        <v>339</v>
      </c>
      <c r="X7" s="440" t="s">
        <v>338</v>
      </c>
      <c r="Y7" s="441" t="s">
        <v>426</v>
      </c>
      <c r="Z7" s="723"/>
      <c r="AA7" s="440" t="s">
        <v>28</v>
      </c>
      <c r="AB7" s="597" t="s">
        <v>473</v>
      </c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</row>
    <row r="8" spans="1:102" ht="15.75">
      <c r="A8" s="601" t="s">
        <v>335</v>
      </c>
      <c r="B8" s="441" t="s">
        <v>320</v>
      </c>
      <c r="C8" s="441">
        <v>3</v>
      </c>
      <c r="D8" s="441">
        <v>4</v>
      </c>
      <c r="E8" s="441">
        <v>5</v>
      </c>
      <c r="F8" s="441">
        <v>7</v>
      </c>
      <c r="G8" s="441">
        <v>7</v>
      </c>
      <c r="H8" s="599"/>
      <c r="I8" s="602">
        <v>8</v>
      </c>
      <c r="J8" s="603">
        <v>8</v>
      </c>
      <c r="K8" s="600"/>
      <c r="L8" s="441">
        <v>15</v>
      </c>
      <c r="M8" s="441"/>
      <c r="N8" s="604">
        <v>16</v>
      </c>
      <c r="O8" s="441">
        <v>17</v>
      </c>
      <c r="P8" s="605">
        <v>18</v>
      </c>
      <c r="Q8" s="606"/>
      <c r="R8" s="441">
        <v>15</v>
      </c>
      <c r="S8" s="441"/>
      <c r="T8" s="604">
        <v>16</v>
      </c>
      <c r="U8" s="441">
        <v>17</v>
      </c>
      <c r="V8" s="605">
        <v>18</v>
      </c>
      <c r="W8" s="606"/>
      <c r="X8" s="441">
        <v>15</v>
      </c>
      <c r="Y8" s="441"/>
      <c r="Z8" s="604">
        <v>16</v>
      </c>
      <c r="AA8" s="441">
        <v>17</v>
      </c>
      <c r="AB8" s="605">
        <v>18</v>
      </c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</row>
    <row r="9" spans="1:102" ht="36" customHeight="1">
      <c r="A9" s="607"/>
      <c r="B9" s="483" t="s">
        <v>336</v>
      </c>
      <c r="C9" s="483"/>
      <c r="D9" s="608" t="s">
        <v>391</v>
      </c>
      <c r="E9" s="608" t="s">
        <v>392</v>
      </c>
      <c r="F9" s="483">
        <f aca="true" t="shared" si="0" ref="F9:AB9">F10</f>
        <v>0</v>
      </c>
      <c r="G9" s="483">
        <f>G10</f>
        <v>0</v>
      </c>
      <c r="H9" s="609">
        <f t="shared" si="0"/>
        <v>15</v>
      </c>
      <c r="I9" s="610">
        <f t="shared" si="0"/>
        <v>12350.321000000004</v>
      </c>
      <c r="J9" s="611">
        <f t="shared" si="0"/>
        <v>12350.321000000004</v>
      </c>
      <c r="K9" s="612">
        <f t="shared" si="0"/>
        <v>0</v>
      </c>
      <c r="L9" s="483">
        <f t="shared" si="0"/>
        <v>0</v>
      </c>
      <c r="M9" s="483">
        <f t="shared" si="0"/>
        <v>5</v>
      </c>
      <c r="N9" s="613">
        <f t="shared" si="0"/>
        <v>5178.311000000001</v>
      </c>
      <c r="O9" s="613">
        <f t="shared" si="0"/>
        <v>0</v>
      </c>
      <c r="P9" s="614">
        <f t="shared" si="0"/>
        <v>5178.311000000001</v>
      </c>
      <c r="Q9" s="612">
        <f t="shared" si="0"/>
        <v>0</v>
      </c>
      <c r="R9" s="483">
        <f t="shared" si="0"/>
        <v>0</v>
      </c>
      <c r="S9" s="483">
        <f t="shared" si="0"/>
        <v>5</v>
      </c>
      <c r="T9" s="613">
        <f t="shared" si="0"/>
        <v>3586.005</v>
      </c>
      <c r="U9" s="613">
        <f t="shared" si="0"/>
        <v>0</v>
      </c>
      <c r="V9" s="614">
        <f t="shared" si="0"/>
        <v>3586.005</v>
      </c>
      <c r="W9" s="612">
        <f t="shared" si="0"/>
        <v>0</v>
      </c>
      <c r="X9" s="483">
        <f t="shared" si="0"/>
        <v>0</v>
      </c>
      <c r="Y9" s="483">
        <f t="shared" si="0"/>
        <v>5</v>
      </c>
      <c r="Z9" s="613">
        <f t="shared" si="0"/>
        <v>3586.005</v>
      </c>
      <c r="AA9" s="613">
        <f t="shared" si="0"/>
        <v>0</v>
      </c>
      <c r="AB9" s="614">
        <f t="shared" si="0"/>
        <v>3586.005</v>
      </c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</row>
    <row r="10" spans="1:102" s="206" customFormat="1" ht="36" customHeight="1">
      <c r="A10" s="601"/>
      <c r="B10" s="481" t="s">
        <v>337</v>
      </c>
      <c r="C10" s="615"/>
      <c r="D10" s="615" t="s">
        <v>391</v>
      </c>
      <c r="E10" s="615" t="s">
        <v>392</v>
      </c>
      <c r="F10" s="616">
        <f aca="true" t="shared" si="1" ref="F10:AB10">SUM(F12:F26)</f>
        <v>0</v>
      </c>
      <c r="G10" s="616">
        <f t="shared" si="1"/>
        <v>0</v>
      </c>
      <c r="H10" s="617">
        <f t="shared" si="1"/>
        <v>15</v>
      </c>
      <c r="I10" s="610">
        <f t="shared" si="1"/>
        <v>12350.321000000004</v>
      </c>
      <c r="J10" s="611">
        <f t="shared" si="1"/>
        <v>12350.321000000004</v>
      </c>
      <c r="K10" s="618">
        <f t="shared" si="1"/>
        <v>0</v>
      </c>
      <c r="L10" s="616">
        <f t="shared" si="1"/>
        <v>0</v>
      </c>
      <c r="M10" s="616">
        <f t="shared" si="1"/>
        <v>5</v>
      </c>
      <c r="N10" s="619">
        <f t="shared" si="1"/>
        <v>5178.311000000001</v>
      </c>
      <c r="O10" s="620">
        <f t="shared" si="1"/>
        <v>0</v>
      </c>
      <c r="P10" s="621">
        <f t="shared" si="1"/>
        <v>5178.311000000001</v>
      </c>
      <c r="Q10" s="618">
        <f>SUM(Q12:Q26)</f>
        <v>0</v>
      </c>
      <c r="R10" s="616">
        <f>SUM(R12:R26)</f>
        <v>0</v>
      </c>
      <c r="S10" s="616">
        <f t="shared" si="1"/>
        <v>5</v>
      </c>
      <c r="T10" s="619">
        <f t="shared" si="1"/>
        <v>3586.005</v>
      </c>
      <c r="U10" s="620">
        <f t="shared" si="1"/>
        <v>0</v>
      </c>
      <c r="V10" s="621">
        <f t="shared" si="1"/>
        <v>3586.005</v>
      </c>
      <c r="W10" s="618">
        <f>SUM(W12:W26)</f>
        <v>0</v>
      </c>
      <c r="X10" s="616">
        <f>SUM(X12:X26)</f>
        <v>0</v>
      </c>
      <c r="Y10" s="616">
        <f t="shared" si="1"/>
        <v>5</v>
      </c>
      <c r="Z10" s="619">
        <f t="shared" si="1"/>
        <v>3586.005</v>
      </c>
      <c r="AA10" s="620">
        <f t="shared" si="1"/>
        <v>0</v>
      </c>
      <c r="AB10" s="621">
        <f t="shared" si="1"/>
        <v>3586.005</v>
      </c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</row>
    <row r="11" spans="1:102" s="206" customFormat="1" ht="66.75" customHeight="1">
      <c r="A11" s="601" t="s">
        <v>335</v>
      </c>
      <c r="B11" s="481" t="s">
        <v>488</v>
      </c>
      <c r="C11" s="615" t="s">
        <v>474</v>
      </c>
      <c r="D11" s="615" t="s">
        <v>391</v>
      </c>
      <c r="E11" s="615" t="s">
        <v>392</v>
      </c>
      <c r="F11" s="617">
        <f aca="true" t="shared" si="2" ref="F11:AB11">SUM(F12:F26)</f>
        <v>0</v>
      </c>
      <c r="G11" s="617">
        <f t="shared" si="2"/>
        <v>0</v>
      </c>
      <c r="H11" s="617">
        <f t="shared" si="2"/>
        <v>15</v>
      </c>
      <c r="I11" s="610">
        <f t="shared" si="2"/>
        <v>12350.321000000004</v>
      </c>
      <c r="J11" s="611">
        <f t="shared" si="2"/>
        <v>12350.321000000004</v>
      </c>
      <c r="K11" s="622">
        <f t="shared" si="2"/>
        <v>0</v>
      </c>
      <c r="L11" s="617">
        <f t="shared" si="2"/>
        <v>0</v>
      </c>
      <c r="M11" s="617">
        <f t="shared" si="2"/>
        <v>5</v>
      </c>
      <c r="N11" s="619">
        <f t="shared" si="2"/>
        <v>5178.311000000001</v>
      </c>
      <c r="O11" s="620">
        <f t="shared" si="2"/>
        <v>0</v>
      </c>
      <c r="P11" s="621">
        <f t="shared" si="2"/>
        <v>5178.311000000001</v>
      </c>
      <c r="Q11" s="617">
        <f t="shared" si="2"/>
        <v>0</v>
      </c>
      <c r="R11" s="617">
        <f t="shared" si="2"/>
        <v>0</v>
      </c>
      <c r="S11" s="617">
        <f t="shared" si="2"/>
        <v>5</v>
      </c>
      <c r="T11" s="619">
        <f t="shared" si="2"/>
        <v>3586.005</v>
      </c>
      <c r="U11" s="620">
        <f t="shared" si="2"/>
        <v>0</v>
      </c>
      <c r="V11" s="621">
        <f t="shared" si="2"/>
        <v>3586.005</v>
      </c>
      <c r="W11" s="617">
        <f t="shared" si="2"/>
        <v>0</v>
      </c>
      <c r="X11" s="617">
        <f t="shared" si="2"/>
        <v>0</v>
      </c>
      <c r="Y11" s="617">
        <f t="shared" si="2"/>
        <v>5</v>
      </c>
      <c r="Z11" s="619">
        <f t="shared" si="2"/>
        <v>3586.005</v>
      </c>
      <c r="AA11" s="620">
        <f t="shared" si="2"/>
        <v>0</v>
      </c>
      <c r="AB11" s="621">
        <f t="shared" si="2"/>
        <v>3586.005</v>
      </c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</row>
    <row r="12" spans="1:81" ht="66.75" customHeight="1">
      <c r="A12" s="623" t="s">
        <v>298</v>
      </c>
      <c r="B12" s="482" t="s">
        <v>490</v>
      </c>
      <c r="C12" s="624" t="s">
        <v>474</v>
      </c>
      <c r="D12" s="625" t="s">
        <v>391</v>
      </c>
      <c r="E12" s="625" t="s">
        <v>391</v>
      </c>
      <c r="F12" s="626">
        <v>0</v>
      </c>
      <c r="G12" s="626">
        <v>0</v>
      </c>
      <c r="H12" s="627">
        <f>M12++S12+Y12</f>
        <v>1</v>
      </c>
      <c r="I12" s="628">
        <f>N12+T12+Z12</f>
        <v>1513.354</v>
      </c>
      <c r="J12" s="629">
        <f>I12</f>
        <v>1513.354</v>
      </c>
      <c r="K12" s="630">
        <v>0</v>
      </c>
      <c r="L12" s="631">
        <v>0</v>
      </c>
      <c r="M12" s="631">
        <v>1</v>
      </c>
      <c r="N12" s="632">
        <f>P12+O12</f>
        <v>1513.354</v>
      </c>
      <c r="O12" s="633">
        <v>0</v>
      </c>
      <c r="P12" s="634">
        <v>1513.354</v>
      </c>
      <c r="Q12" s="630">
        <v>0</v>
      </c>
      <c r="R12" s="631">
        <v>0</v>
      </c>
      <c r="S12" s="631">
        <v>0</v>
      </c>
      <c r="T12" s="635">
        <f>V12+U12</f>
        <v>0</v>
      </c>
      <c r="U12" s="633">
        <v>0</v>
      </c>
      <c r="V12" s="634">
        <v>0</v>
      </c>
      <c r="W12" s="630">
        <v>0</v>
      </c>
      <c r="X12" s="631">
        <v>0</v>
      </c>
      <c r="Y12" s="631">
        <v>0</v>
      </c>
      <c r="Z12" s="635">
        <f>AB12+AA12</f>
        <v>0</v>
      </c>
      <c r="AA12" s="633">
        <v>0</v>
      </c>
      <c r="AB12" s="634">
        <v>0</v>
      </c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</row>
    <row r="13" spans="1:81" ht="54.75" customHeight="1">
      <c r="A13" s="623" t="s">
        <v>299</v>
      </c>
      <c r="B13" s="482" t="s">
        <v>530</v>
      </c>
      <c r="C13" s="624" t="s">
        <v>474</v>
      </c>
      <c r="D13" s="625" t="s">
        <v>391</v>
      </c>
      <c r="E13" s="625" t="s">
        <v>391</v>
      </c>
      <c r="F13" s="626">
        <v>0</v>
      </c>
      <c r="G13" s="626">
        <v>0</v>
      </c>
      <c r="H13" s="627">
        <f aca="true" t="shared" si="3" ref="H13:H26">M13++S13+Y13</f>
        <v>1</v>
      </c>
      <c r="I13" s="628">
        <f aca="true" t="shared" si="4" ref="I13:I26">N13+T13+Z13</f>
        <v>1513.354</v>
      </c>
      <c r="J13" s="629">
        <f>I13</f>
        <v>1513.354</v>
      </c>
      <c r="K13" s="630">
        <v>0</v>
      </c>
      <c r="L13" s="631">
        <v>0</v>
      </c>
      <c r="M13" s="631">
        <v>1</v>
      </c>
      <c r="N13" s="632">
        <f>P13+O13</f>
        <v>1513.354</v>
      </c>
      <c r="O13" s="633">
        <v>0</v>
      </c>
      <c r="P13" s="634">
        <v>1513.354</v>
      </c>
      <c r="Q13" s="630">
        <v>0</v>
      </c>
      <c r="R13" s="631">
        <v>0</v>
      </c>
      <c r="S13" s="631">
        <v>0</v>
      </c>
      <c r="T13" s="635">
        <f>V13+U13</f>
        <v>0</v>
      </c>
      <c r="U13" s="633">
        <v>0</v>
      </c>
      <c r="V13" s="634">
        <v>0</v>
      </c>
      <c r="W13" s="630">
        <v>0</v>
      </c>
      <c r="X13" s="631">
        <v>0</v>
      </c>
      <c r="Y13" s="631">
        <v>0</v>
      </c>
      <c r="Z13" s="635">
        <f>AB13+AA13</f>
        <v>0</v>
      </c>
      <c r="AA13" s="633">
        <v>0</v>
      </c>
      <c r="AB13" s="634">
        <v>0</v>
      </c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</row>
    <row r="14" spans="1:81" ht="51.75" customHeight="1">
      <c r="A14" s="623" t="s">
        <v>300</v>
      </c>
      <c r="B14" s="482" t="s">
        <v>531</v>
      </c>
      <c r="C14" s="624" t="s">
        <v>474</v>
      </c>
      <c r="D14" s="625" t="s">
        <v>391</v>
      </c>
      <c r="E14" s="625" t="s">
        <v>391</v>
      </c>
      <c r="F14" s="626">
        <v>0</v>
      </c>
      <c r="G14" s="626">
        <v>0</v>
      </c>
      <c r="H14" s="627">
        <f t="shared" si="3"/>
        <v>1</v>
      </c>
      <c r="I14" s="628">
        <f t="shared" si="4"/>
        <v>717.201</v>
      </c>
      <c r="J14" s="629">
        <f>I14</f>
        <v>717.201</v>
      </c>
      <c r="K14" s="630">
        <v>0</v>
      </c>
      <c r="L14" s="631">
        <v>0</v>
      </c>
      <c r="M14" s="631">
        <v>1</v>
      </c>
      <c r="N14" s="632">
        <f>P14+O14</f>
        <v>717.201</v>
      </c>
      <c r="O14" s="633">
        <v>0</v>
      </c>
      <c r="P14" s="634">
        <v>717.201</v>
      </c>
      <c r="Q14" s="630">
        <v>0</v>
      </c>
      <c r="R14" s="631">
        <v>0</v>
      </c>
      <c r="S14" s="631">
        <v>0</v>
      </c>
      <c r="T14" s="635">
        <f>V14+U14</f>
        <v>0</v>
      </c>
      <c r="U14" s="633">
        <v>0</v>
      </c>
      <c r="V14" s="634">
        <v>0</v>
      </c>
      <c r="W14" s="630">
        <v>0</v>
      </c>
      <c r="X14" s="631">
        <v>0</v>
      </c>
      <c r="Y14" s="631">
        <v>0</v>
      </c>
      <c r="Z14" s="635">
        <f>AB14+AA14</f>
        <v>0</v>
      </c>
      <c r="AA14" s="633">
        <v>0</v>
      </c>
      <c r="AB14" s="634">
        <v>0</v>
      </c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</row>
    <row r="15" spans="1:81" ht="51.75" customHeight="1">
      <c r="A15" s="623" t="s">
        <v>301</v>
      </c>
      <c r="B15" s="482" t="s">
        <v>532</v>
      </c>
      <c r="C15" s="624" t="s">
        <v>474</v>
      </c>
      <c r="D15" s="625" t="s">
        <v>391</v>
      </c>
      <c r="E15" s="625" t="s">
        <v>391</v>
      </c>
      <c r="F15" s="626">
        <v>0</v>
      </c>
      <c r="G15" s="626">
        <v>0</v>
      </c>
      <c r="H15" s="627">
        <f t="shared" si="3"/>
        <v>1</v>
      </c>
      <c r="I15" s="628">
        <f t="shared" si="4"/>
        <v>717.201</v>
      </c>
      <c r="J15" s="629">
        <f>I15</f>
        <v>717.201</v>
      </c>
      <c r="K15" s="630">
        <v>0</v>
      </c>
      <c r="L15" s="631">
        <v>0</v>
      </c>
      <c r="M15" s="631">
        <v>1</v>
      </c>
      <c r="N15" s="632">
        <f>P15+O15</f>
        <v>717.201</v>
      </c>
      <c r="O15" s="633">
        <v>0</v>
      </c>
      <c r="P15" s="634">
        <v>717.201</v>
      </c>
      <c r="Q15" s="630">
        <v>0</v>
      </c>
      <c r="R15" s="631">
        <v>0</v>
      </c>
      <c r="S15" s="631">
        <v>0</v>
      </c>
      <c r="T15" s="635">
        <f>V15+U15</f>
        <v>0</v>
      </c>
      <c r="U15" s="633">
        <v>0</v>
      </c>
      <c r="V15" s="634">
        <v>0</v>
      </c>
      <c r="W15" s="630">
        <v>0</v>
      </c>
      <c r="X15" s="631">
        <v>0</v>
      </c>
      <c r="Y15" s="631">
        <v>0</v>
      </c>
      <c r="Z15" s="635">
        <f>AB15+AA15</f>
        <v>0</v>
      </c>
      <c r="AA15" s="633">
        <v>0</v>
      </c>
      <c r="AB15" s="634">
        <v>0</v>
      </c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</row>
    <row r="16" spans="1:81" ht="51.75" customHeight="1">
      <c r="A16" s="623" t="s">
        <v>302</v>
      </c>
      <c r="B16" s="482" t="s">
        <v>533</v>
      </c>
      <c r="C16" s="624" t="s">
        <v>474</v>
      </c>
      <c r="D16" s="625" t="s">
        <v>391</v>
      </c>
      <c r="E16" s="625" t="s">
        <v>391</v>
      </c>
      <c r="F16" s="626">
        <v>0</v>
      </c>
      <c r="G16" s="626">
        <v>0</v>
      </c>
      <c r="H16" s="627">
        <f t="shared" si="3"/>
        <v>1</v>
      </c>
      <c r="I16" s="628">
        <f t="shared" si="4"/>
        <v>717.201</v>
      </c>
      <c r="J16" s="629">
        <f>I16</f>
        <v>717.201</v>
      </c>
      <c r="K16" s="630">
        <v>0</v>
      </c>
      <c r="L16" s="631">
        <v>0</v>
      </c>
      <c r="M16" s="631">
        <v>1</v>
      </c>
      <c r="N16" s="632">
        <f>P16+O16</f>
        <v>717.201</v>
      </c>
      <c r="O16" s="633">
        <v>0</v>
      </c>
      <c r="P16" s="634">
        <v>717.201</v>
      </c>
      <c r="Q16" s="630">
        <v>0</v>
      </c>
      <c r="R16" s="631">
        <v>0</v>
      </c>
      <c r="S16" s="631">
        <v>0</v>
      </c>
      <c r="T16" s="635">
        <f>V16+U16</f>
        <v>0</v>
      </c>
      <c r="U16" s="633">
        <v>0</v>
      </c>
      <c r="V16" s="634">
        <v>0</v>
      </c>
      <c r="W16" s="630">
        <v>0</v>
      </c>
      <c r="X16" s="631">
        <v>0</v>
      </c>
      <c r="Y16" s="631">
        <v>0</v>
      </c>
      <c r="Z16" s="635">
        <f>AB16+AA16</f>
        <v>0</v>
      </c>
      <c r="AA16" s="633">
        <v>0</v>
      </c>
      <c r="AB16" s="634">
        <v>0</v>
      </c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</row>
    <row r="17" spans="1:81" s="200" customFormat="1" ht="51.75" customHeight="1">
      <c r="A17" s="623" t="s">
        <v>303</v>
      </c>
      <c r="B17" s="482" t="s">
        <v>534</v>
      </c>
      <c r="C17" s="624" t="s">
        <v>474</v>
      </c>
      <c r="D17" s="625" t="s">
        <v>393</v>
      </c>
      <c r="E17" s="625" t="s">
        <v>393</v>
      </c>
      <c r="F17" s="626">
        <v>0</v>
      </c>
      <c r="G17" s="626">
        <v>0</v>
      </c>
      <c r="H17" s="627">
        <f t="shared" si="3"/>
        <v>1</v>
      </c>
      <c r="I17" s="628">
        <f t="shared" si="4"/>
        <v>717.201</v>
      </c>
      <c r="J17" s="636">
        <f aca="true" t="shared" si="5" ref="J17:J26">I17</f>
        <v>717.201</v>
      </c>
      <c r="K17" s="630">
        <v>0</v>
      </c>
      <c r="L17" s="631">
        <v>0</v>
      </c>
      <c r="M17" s="631">
        <v>0</v>
      </c>
      <c r="N17" s="632">
        <f>O17+P17</f>
        <v>0</v>
      </c>
      <c r="O17" s="633">
        <v>0</v>
      </c>
      <c r="P17" s="634">
        <v>0</v>
      </c>
      <c r="Q17" s="630">
        <v>0</v>
      </c>
      <c r="R17" s="631">
        <v>0</v>
      </c>
      <c r="S17" s="631">
        <v>1</v>
      </c>
      <c r="T17" s="632">
        <f>U17+V17</f>
        <v>717.201</v>
      </c>
      <c r="U17" s="633">
        <v>0</v>
      </c>
      <c r="V17" s="634">
        <v>717.201</v>
      </c>
      <c r="W17" s="630">
        <v>0</v>
      </c>
      <c r="X17" s="631">
        <v>0</v>
      </c>
      <c r="Y17" s="631">
        <v>0</v>
      </c>
      <c r="Z17" s="632">
        <f>AA17+AB17</f>
        <v>0</v>
      </c>
      <c r="AA17" s="633">
        <v>0</v>
      </c>
      <c r="AB17" s="634">
        <v>0</v>
      </c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</row>
    <row r="18" spans="1:81" s="200" customFormat="1" ht="51.75" customHeight="1">
      <c r="A18" s="623" t="s">
        <v>491</v>
      </c>
      <c r="B18" s="482" t="s">
        <v>535</v>
      </c>
      <c r="C18" s="624" t="s">
        <v>474</v>
      </c>
      <c r="D18" s="625" t="s">
        <v>393</v>
      </c>
      <c r="E18" s="625" t="s">
        <v>393</v>
      </c>
      <c r="F18" s="626">
        <v>0</v>
      </c>
      <c r="G18" s="626">
        <v>0</v>
      </c>
      <c r="H18" s="627">
        <f t="shared" si="3"/>
        <v>1</v>
      </c>
      <c r="I18" s="628">
        <f t="shared" si="4"/>
        <v>717.201</v>
      </c>
      <c r="J18" s="636">
        <f t="shared" si="5"/>
        <v>717.201</v>
      </c>
      <c r="K18" s="630">
        <v>0</v>
      </c>
      <c r="L18" s="631">
        <v>0</v>
      </c>
      <c r="M18" s="631">
        <v>0</v>
      </c>
      <c r="N18" s="632">
        <f>O18+P18</f>
        <v>0</v>
      </c>
      <c r="O18" s="633">
        <v>0</v>
      </c>
      <c r="P18" s="634">
        <v>0</v>
      </c>
      <c r="Q18" s="630">
        <v>0</v>
      </c>
      <c r="R18" s="631">
        <v>0</v>
      </c>
      <c r="S18" s="631">
        <v>1</v>
      </c>
      <c r="T18" s="632">
        <f>U18+V18</f>
        <v>717.201</v>
      </c>
      <c r="U18" s="633">
        <v>0</v>
      </c>
      <c r="V18" s="634">
        <v>717.201</v>
      </c>
      <c r="W18" s="630">
        <v>0</v>
      </c>
      <c r="X18" s="631">
        <v>0</v>
      </c>
      <c r="Y18" s="631">
        <v>0</v>
      </c>
      <c r="Z18" s="632">
        <f>AA18+AB18</f>
        <v>0</v>
      </c>
      <c r="AA18" s="633">
        <v>0</v>
      </c>
      <c r="AB18" s="634">
        <v>0</v>
      </c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</row>
    <row r="19" spans="1:81" s="200" customFormat="1" ht="51.75" customHeight="1">
      <c r="A19" s="623" t="s">
        <v>492</v>
      </c>
      <c r="B19" s="482" t="s">
        <v>536</v>
      </c>
      <c r="C19" s="624" t="s">
        <v>474</v>
      </c>
      <c r="D19" s="625" t="s">
        <v>393</v>
      </c>
      <c r="E19" s="625" t="s">
        <v>393</v>
      </c>
      <c r="F19" s="626">
        <v>0</v>
      </c>
      <c r="G19" s="626">
        <v>0</v>
      </c>
      <c r="H19" s="627">
        <f t="shared" si="3"/>
        <v>1</v>
      </c>
      <c r="I19" s="628">
        <f t="shared" si="4"/>
        <v>717.201</v>
      </c>
      <c r="J19" s="636">
        <f t="shared" si="5"/>
        <v>717.201</v>
      </c>
      <c r="K19" s="630">
        <v>0</v>
      </c>
      <c r="L19" s="631">
        <v>0</v>
      </c>
      <c r="M19" s="631">
        <v>0</v>
      </c>
      <c r="N19" s="632">
        <f aca="true" t="shared" si="6" ref="N19:N26">O19+P19</f>
        <v>0</v>
      </c>
      <c r="O19" s="633">
        <v>0</v>
      </c>
      <c r="P19" s="634">
        <v>0</v>
      </c>
      <c r="Q19" s="630">
        <v>0</v>
      </c>
      <c r="R19" s="631">
        <v>0</v>
      </c>
      <c r="S19" s="631">
        <v>1</v>
      </c>
      <c r="T19" s="632">
        <f aca="true" t="shared" si="7" ref="T19:T26">U19+V19</f>
        <v>717.201</v>
      </c>
      <c r="U19" s="633">
        <v>0</v>
      </c>
      <c r="V19" s="634">
        <v>717.201</v>
      </c>
      <c r="W19" s="630">
        <v>0</v>
      </c>
      <c r="X19" s="631">
        <v>0</v>
      </c>
      <c r="Y19" s="631">
        <v>0</v>
      </c>
      <c r="Z19" s="632">
        <f aca="true" t="shared" si="8" ref="Z19:Z26">AA19+AB19</f>
        <v>0</v>
      </c>
      <c r="AA19" s="633">
        <v>0</v>
      </c>
      <c r="AB19" s="634">
        <v>0</v>
      </c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</row>
    <row r="20" spans="1:81" s="200" customFormat="1" ht="51.75" customHeight="1">
      <c r="A20" s="623" t="s">
        <v>493</v>
      </c>
      <c r="B20" s="482" t="s">
        <v>537</v>
      </c>
      <c r="C20" s="624" t="s">
        <v>474</v>
      </c>
      <c r="D20" s="625" t="s">
        <v>393</v>
      </c>
      <c r="E20" s="625" t="s">
        <v>393</v>
      </c>
      <c r="F20" s="626">
        <v>0</v>
      </c>
      <c r="G20" s="626">
        <v>0</v>
      </c>
      <c r="H20" s="627">
        <f t="shared" si="3"/>
        <v>1</v>
      </c>
      <c r="I20" s="628">
        <f t="shared" si="4"/>
        <v>717.201</v>
      </c>
      <c r="J20" s="636">
        <f t="shared" si="5"/>
        <v>717.201</v>
      </c>
      <c r="K20" s="630">
        <v>0</v>
      </c>
      <c r="L20" s="631">
        <v>0</v>
      </c>
      <c r="M20" s="631">
        <v>0</v>
      </c>
      <c r="N20" s="632">
        <f t="shared" si="6"/>
        <v>0</v>
      </c>
      <c r="O20" s="633">
        <v>0</v>
      </c>
      <c r="P20" s="634">
        <v>0</v>
      </c>
      <c r="Q20" s="630">
        <v>0</v>
      </c>
      <c r="R20" s="631">
        <v>0</v>
      </c>
      <c r="S20" s="631">
        <v>1</v>
      </c>
      <c r="T20" s="632">
        <f t="shared" si="7"/>
        <v>717.201</v>
      </c>
      <c r="U20" s="633">
        <v>0</v>
      </c>
      <c r="V20" s="634">
        <v>717.201</v>
      </c>
      <c r="W20" s="630">
        <v>0</v>
      </c>
      <c r="X20" s="631">
        <v>0</v>
      </c>
      <c r="Y20" s="631">
        <v>0</v>
      </c>
      <c r="Z20" s="632">
        <f t="shared" si="8"/>
        <v>0</v>
      </c>
      <c r="AA20" s="633">
        <v>0</v>
      </c>
      <c r="AB20" s="634">
        <v>0</v>
      </c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</row>
    <row r="21" spans="1:81" s="200" customFormat="1" ht="51.75" customHeight="1">
      <c r="A21" s="623" t="s">
        <v>494</v>
      </c>
      <c r="B21" s="482" t="s">
        <v>538</v>
      </c>
      <c r="C21" s="624" t="s">
        <v>474</v>
      </c>
      <c r="D21" s="625" t="s">
        <v>393</v>
      </c>
      <c r="E21" s="625" t="s">
        <v>393</v>
      </c>
      <c r="F21" s="626">
        <v>0</v>
      </c>
      <c r="G21" s="626">
        <v>0</v>
      </c>
      <c r="H21" s="627">
        <f t="shared" si="3"/>
        <v>1</v>
      </c>
      <c r="I21" s="628">
        <f t="shared" si="4"/>
        <v>717.201</v>
      </c>
      <c r="J21" s="636">
        <f t="shared" si="5"/>
        <v>717.201</v>
      </c>
      <c r="K21" s="630">
        <v>0</v>
      </c>
      <c r="L21" s="631">
        <v>0</v>
      </c>
      <c r="M21" s="631">
        <v>0</v>
      </c>
      <c r="N21" s="632">
        <f t="shared" si="6"/>
        <v>0</v>
      </c>
      <c r="O21" s="633">
        <v>0</v>
      </c>
      <c r="P21" s="634">
        <v>0</v>
      </c>
      <c r="Q21" s="630">
        <v>0</v>
      </c>
      <c r="R21" s="631">
        <v>0</v>
      </c>
      <c r="S21" s="631">
        <v>1</v>
      </c>
      <c r="T21" s="632">
        <f t="shared" si="7"/>
        <v>717.201</v>
      </c>
      <c r="U21" s="633">
        <v>0</v>
      </c>
      <c r="V21" s="634">
        <v>717.201</v>
      </c>
      <c r="W21" s="630">
        <v>0</v>
      </c>
      <c r="X21" s="631">
        <v>0</v>
      </c>
      <c r="Y21" s="631">
        <v>0</v>
      </c>
      <c r="Z21" s="632">
        <f t="shared" si="8"/>
        <v>0</v>
      </c>
      <c r="AA21" s="633">
        <v>0</v>
      </c>
      <c r="AB21" s="634">
        <v>0</v>
      </c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</row>
    <row r="22" spans="1:81" s="200" customFormat="1" ht="51.75" customHeight="1">
      <c r="A22" s="623" t="s">
        <v>495</v>
      </c>
      <c r="B22" s="482" t="s">
        <v>539</v>
      </c>
      <c r="C22" s="624" t="s">
        <v>474</v>
      </c>
      <c r="D22" s="625" t="s">
        <v>392</v>
      </c>
      <c r="E22" s="625" t="s">
        <v>392</v>
      </c>
      <c r="F22" s="626">
        <v>0</v>
      </c>
      <c r="G22" s="626">
        <v>0</v>
      </c>
      <c r="H22" s="627">
        <f t="shared" si="3"/>
        <v>1</v>
      </c>
      <c r="I22" s="628">
        <f t="shared" si="4"/>
        <v>717.201</v>
      </c>
      <c r="J22" s="636">
        <f t="shared" si="5"/>
        <v>717.201</v>
      </c>
      <c r="K22" s="630">
        <v>0</v>
      </c>
      <c r="L22" s="631">
        <v>0</v>
      </c>
      <c r="M22" s="631">
        <v>0</v>
      </c>
      <c r="N22" s="632">
        <f t="shared" si="6"/>
        <v>0</v>
      </c>
      <c r="O22" s="633">
        <v>0</v>
      </c>
      <c r="P22" s="634">
        <v>0</v>
      </c>
      <c r="Q22" s="630">
        <v>0</v>
      </c>
      <c r="R22" s="631">
        <v>0</v>
      </c>
      <c r="S22" s="631">
        <v>0</v>
      </c>
      <c r="T22" s="632">
        <f t="shared" si="7"/>
        <v>0</v>
      </c>
      <c r="U22" s="633">
        <v>0</v>
      </c>
      <c r="V22" s="634">
        <v>0</v>
      </c>
      <c r="W22" s="630">
        <v>0</v>
      </c>
      <c r="X22" s="631">
        <v>0</v>
      </c>
      <c r="Y22" s="631">
        <v>1</v>
      </c>
      <c r="Z22" s="632">
        <f t="shared" si="8"/>
        <v>717.201</v>
      </c>
      <c r="AA22" s="633">
        <v>0</v>
      </c>
      <c r="AB22" s="634">
        <v>717.201</v>
      </c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</row>
    <row r="23" spans="1:81" s="200" customFormat="1" ht="51.75" customHeight="1">
      <c r="A23" s="623" t="s">
        <v>496</v>
      </c>
      <c r="B23" s="482" t="s">
        <v>540</v>
      </c>
      <c r="C23" s="624" t="s">
        <v>474</v>
      </c>
      <c r="D23" s="625" t="s">
        <v>392</v>
      </c>
      <c r="E23" s="625" t="s">
        <v>392</v>
      </c>
      <c r="F23" s="626">
        <v>0</v>
      </c>
      <c r="G23" s="626">
        <v>0</v>
      </c>
      <c r="H23" s="627">
        <f t="shared" si="3"/>
        <v>1</v>
      </c>
      <c r="I23" s="628">
        <f t="shared" si="4"/>
        <v>717.201</v>
      </c>
      <c r="J23" s="636">
        <f t="shared" si="5"/>
        <v>717.201</v>
      </c>
      <c r="K23" s="630">
        <v>0</v>
      </c>
      <c r="L23" s="631">
        <v>0</v>
      </c>
      <c r="M23" s="631">
        <v>0</v>
      </c>
      <c r="N23" s="632">
        <f t="shared" si="6"/>
        <v>0</v>
      </c>
      <c r="O23" s="633">
        <v>0</v>
      </c>
      <c r="P23" s="634">
        <v>0</v>
      </c>
      <c r="Q23" s="630">
        <v>0</v>
      </c>
      <c r="R23" s="631">
        <v>0</v>
      </c>
      <c r="S23" s="631">
        <v>0</v>
      </c>
      <c r="T23" s="632">
        <f t="shared" si="7"/>
        <v>0</v>
      </c>
      <c r="U23" s="633">
        <v>0</v>
      </c>
      <c r="V23" s="634">
        <v>0</v>
      </c>
      <c r="W23" s="630">
        <v>0</v>
      </c>
      <c r="X23" s="631">
        <v>0</v>
      </c>
      <c r="Y23" s="631">
        <v>1</v>
      </c>
      <c r="Z23" s="632">
        <f t="shared" si="8"/>
        <v>717.201</v>
      </c>
      <c r="AA23" s="633">
        <v>0</v>
      </c>
      <c r="AB23" s="634">
        <v>717.201</v>
      </c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</row>
    <row r="24" spans="1:81" s="200" customFormat="1" ht="51.75" customHeight="1">
      <c r="A24" s="623" t="s">
        <v>497</v>
      </c>
      <c r="B24" s="482" t="s">
        <v>541</v>
      </c>
      <c r="C24" s="624" t="s">
        <v>474</v>
      </c>
      <c r="D24" s="625" t="s">
        <v>392</v>
      </c>
      <c r="E24" s="625" t="s">
        <v>392</v>
      </c>
      <c r="F24" s="626">
        <v>0</v>
      </c>
      <c r="G24" s="626">
        <v>0</v>
      </c>
      <c r="H24" s="627">
        <f t="shared" si="3"/>
        <v>1</v>
      </c>
      <c r="I24" s="628">
        <f t="shared" si="4"/>
        <v>717.201</v>
      </c>
      <c r="J24" s="636">
        <f t="shared" si="5"/>
        <v>717.201</v>
      </c>
      <c r="K24" s="630">
        <v>0</v>
      </c>
      <c r="L24" s="631">
        <v>0</v>
      </c>
      <c r="M24" s="631">
        <v>0</v>
      </c>
      <c r="N24" s="632">
        <f t="shared" si="6"/>
        <v>0</v>
      </c>
      <c r="O24" s="633">
        <v>0</v>
      </c>
      <c r="P24" s="634">
        <v>0</v>
      </c>
      <c r="Q24" s="630">
        <v>0</v>
      </c>
      <c r="R24" s="631">
        <v>0</v>
      </c>
      <c r="S24" s="631">
        <v>0</v>
      </c>
      <c r="T24" s="632">
        <f t="shared" si="7"/>
        <v>0</v>
      </c>
      <c r="U24" s="633">
        <v>0</v>
      </c>
      <c r="V24" s="634">
        <v>0</v>
      </c>
      <c r="W24" s="630">
        <v>0</v>
      </c>
      <c r="X24" s="631">
        <v>0</v>
      </c>
      <c r="Y24" s="631">
        <v>1</v>
      </c>
      <c r="Z24" s="632">
        <f t="shared" si="8"/>
        <v>717.201</v>
      </c>
      <c r="AA24" s="633">
        <v>0</v>
      </c>
      <c r="AB24" s="634">
        <v>717.201</v>
      </c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</row>
    <row r="25" spans="1:81" s="200" customFormat="1" ht="51.75" customHeight="1">
      <c r="A25" s="623" t="s">
        <v>498</v>
      </c>
      <c r="B25" s="482" t="s">
        <v>542</v>
      </c>
      <c r="C25" s="624" t="s">
        <v>474</v>
      </c>
      <c r="D25" s="625" t="s">
        <v>392</v>
      </c>
      <c r="E25" s="625" t="s">
        <v>392</v>
      </c>
      <c r="F25" s="626">
        <v>0</v>
      </c>
      <c r="G25" s="626">
        <v>0</v>
      </c>
      <c r="H25" s="627">
        <f t="shared" si="3"/>
        <v>1</v>
      </c>
      <c r="I25" s="628">
        <f t="shared" si="4"/>
        <v>717.201</v>
      </c>
      <c r="J25" s="636">
        <f t="shared" si="5"/>
        <v>717.201</v>
      </c>
      <c r="K25" s="630">
        <v>0</v>
      </c>
      <c r="L25" s="631">
        <v>0</v>
      </c>
      <c r="M25" s="631">
        <v>0</v>
      </c>
      <c r="N25" s="632">
        <f t="shared" si="6"/>
        <v>0</v>
      </c>
      <c r="O25" s="633">
        <v>0</v>
      </c>
      <c r="P25" s="634">
        <v>0</v>
      </c>
      <c r="Q25" s="630">
        <v>0</v>
      </c>
      <c r="R25" s="631">
        <v>0</v>
      </c>
      <c r="S25" s="631">
        <v>0</v>
      </c>
      <c r="T25" s="632">
        <f t="shared" si="7"/>
        <v>0</v>
      </c>
      <c r="U25" s="633">
        <v>0</v>
      </c>
      <c r="V25" s="634">
        <v>0</v>
      </c>
      <c r="W25" s="630">
        <v>0</v>
      </c>
      <c r="X25" s="631">
        <v>0</v>
      </c>
      <c r="Y25" s="631">
        <v>1</v>
      </c>
      <c r="Z25" s="632">
        <f t="shared" si="8"/>
        <v>717.201</v>
      </c>
      <c r="AA25" s="633">
        <v>0</v>
      </c>
      <c r="AB25" s="634">
        <v>717.201</v>
      </c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</row>
    <row r="26" spans="1:81" s="200" customFormat="1" ht="51.75" customHeight="1" thickBot="1">
      <c r="A26" s="637" t="s">
        <v>499</v>
      </c>
      <c r="B26" s="595" t="s">
        <v>543</v>
      </c>
      <c r="C26" s="638" t="s">
        <v>474</v>
      </c>
      <c r="D26" s="639" t="s">
        <v>392</v>
      </c>
      <c r="E26" s="639" t="s">
        <v>392</v>
      </c>
      <c r="F26" s="640">
        <v>0</v>
      </c>
      <c r="G26" s="640">
        <v>0</v>
      </c>
      <c r="H26" s="641">
        <f t="shared" si="3"/>
        <v>1</v>
      </c>
      <c r="I26" s="642">
        <f t="shared" si="4"/>
        <v>717.201</v>
      </c>
      <c r="J26" s="643">
        <f t="shared" si="5"/>
        <v>717.201</v>
      </c>
      <c r="K26" s="644">
        <v>0</v>
      </c>
      <c r="L26" s="645">
        <v>0</v>
      </c>
      <c r="M26" s="645">
        <v>0</v>
      </c>
      <c r="N26" s="646">
        <f t="shared" si="6"/>
        <v>0</v>
      </c>
      <c r="O26" s="647">
        <v>0</v>
      </c>
      <c r="P26" s="648">
        <v>0</v>
      </c>
      <c r="Q26" s="644">
        <v>0</v>
      </c>
      <c r="R26" s="645">
        <v>0</v>
      </c>
      <c r="S26" s="645">
        <v>0</v>
      </c>
      <c r="T26" s="646">
        <f t="shared" si="7"/>
        <v>0</v>
      </c>
      <c r="U26" s="647">
        <v>0</v>
      </c>
      <c r="V26" s="648">
        <v>0</v>
      </c>
      <c r="W26" s="644">
        <v>0</v>
      </c>
      <c r="X26" s="645">
        <v>0</v>
      </c>
      <c r="Y26" s="645">
        <v>1</v>
      </c>
      <c r="Z26" s="646">
        <f t="shared" si="8"/>
        <v>717.201</v>
      </c>
      <c r="AA26" s="647">
        <v>0</v>
      </c>
      <c r="AB26" s="648">
        <v>717.201</v>
      </c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</row>
    <row r="27" spans="1:67" ht="21.75" customHeight="1">
      <c r="A27" s="207"/>
      <c r="B27" s="710"/>
      <c r="C27" s="710"/>
      <c r="D27" s="710"/>
      <c r="E27" s="209"/>
      <c r="F27" s="207"/>
      <c r="G27" s="208"/>
      <c r="H27" s="478"/>
      <c r="I27" s="214"/>
      <c r="J27" s="214"/>
      <c r="K27" s="444"/>
      <c r="L27" s="207"/>
      <c r="M27" s="475"/>
      <c r="N27" s="207"/>
      <c r="O27" s="207"/>
      <c r="P27" s="207"/>
      <c r="Q27" s="207"/>
      <c r="R27" s="710"/>
      <c r="S27" s="710"/>
      <c r="T27" s="710"/>
      <c r="U27" s="710"/>
      <c r="V27" s="710"/>
      <c r="W27" s="208"/>
      <c r="X27" s="208"/>
      <c r="Y27" s="480"/>
      <c r="Z27" s="207"/>
      <c r="AA27" s="207"/>
      <c r="AB27" s="207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</row>
    <row r="28" spans="1:40" ht="24" customHeight="1">
      <c r="A28" s="207"/>
      <c r="B28" s="485"/>
      <c r="C28" s="439"/>
      <c r="D28" s="439"/>
      <c r="E28" s="439"/>
      <c r="F28" s="439"/>
      <c r="G28" s="439"/>
      <c r="H28" s="488"/>
      <c r="I28" s="486"/>
      <c r="J28" s="214"/>
      <c r="K28" s="444"/>
      <c r="L28" s="207"/>
      <c r="M28" s="475"/>
      <c r="N28" s="486"/>
      <c r="O28" s="207"/>
      <c r="P28" s="207"/>
      <c r="Q28" s="207"/>
      <c r="R28" s="207"/>
      <c r="S28" s="475"/>
      <c r="T28" s="486"/>
      <c r="U28" s="207"/>
      <c r="V28" s="207"/>
      <c r="W28" s="208"/>
      <c r="X28" s="208"/>
      <c r="Y28" s="475"/>
      <c r="Z28" s="486"/>
      <c r="AA28" s="207"/>
      <c r="AB28" s="207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</row>
    <row r="29" spans="1:40" ht="24" customHeight="1">
      <c r="A29" s="207"/>
      <c r="B29" s="485"/>
      <c r="C29" s="439"/>
      <c r="D29" s="439"/>
      <c r="E29" s="439"/>
      <c r="F29" s="439"/>
      <c r="G29" s="439"/>
      <c r="H29" s="488"/>
      <c r="I29" s="486"/>
      <c r="J29" s="214"/>
      <c r="K29" s="444"/>
      <c r="L29" s="207"/>
      <c r="M29" s="475"/>
      <c r="N29" s="207"/>
      <c r="O29" s="207"/>
      <c r="P29" s="207"/>
      <c r="Q29" s="207"/>
      <c r="R29" s="207"/>
      <c r="S29" s="475"/>
      <c r="T29" s="207"/>
      <c r="U29" s="207"/>
      <c r="V29" s="207"/>
      <c r="W29" s="208"/>
      <c r="X29" s="208"/>
      <c r="Y29" s="475"/>
      <c r="Z29" s="207"/>
      <c r="AA29" s="207"/>
      <c r="AB29" s="207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</row>
    <row r="30" spans="1:40" ht="15.75">
      <c r="A30" s="207"/>
      <c r="B30" s="710"/>
      <c r="C30" s="710"/>
      <c r="D30" s="710"/>
      <c r="E30" s="209"/>
      <c r="F30" s="207"/>
      <c r="G30" s="208"/>
      <c r="H30" s="478"/>
      <c r="I30" s="214"/>
      <c r="J30" s="214"/>
      <c r="K30" s="444"/>
      <c r="L30" s="207"/>
      <c r="M30" s="475"/>
      <c r="N30" s="207"/>
      <c r="O30" s="207"/>
      <c r="P30" s="207"/>
      <c r="Q30" s="207"/>
      <c r="R30" s="209"/>
      <c r="S30" s="209"/>
      <c r="T30" s="209"/>
      <c r="U30" s="209"/>
      <c r="V30" s="209"/>
      <c r="W30" s="208"/>
      <c r="X30" s="208"/>
      <c r="Y30" s="480"/>
      <c r="Z30" s="207"/>
      <c r="AA30" s="207"/>
      <c r="AB30" s="207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</row>
    <row r="31" spans="1:40" ht="20.25">
      <c r="A31" s="439"/>
      <c r="B31" s="722" t="s">
        <v>414</v>
      </c>
      <c r="C31" s="722"/>
      <c r="D31" s="722"/>
      <c r="E31" s="722"/>
      <c r="F31" s="722"/>
      <c r="G31" s="722"/>
      <c r="H31" s="722"/>
      <c r="I31" s="722"/>
      <c r="J31" s="722"/>
      <c r="K31" s="722"/>
      <c r="L31" s="722"/>
      <c r="M31" s="475"/>
      <c r="N31" s="207"/>
      <c r="O31" s="207"/>
      <c r="P31" s="207"/>
      <c r="Q31" s="207"/>
      <c r="R31" s="207"/>
      <c r="S31" s="475"/>
      <c r="T31" s="207"/>
      <c r="U31" s="207"/>
      <c r="V31" s="207"/>
      <c r="W31" s="208"/>
      <c r="X31" s="208"/>
      <c r="Y31" s="475"/>
      <c r="Z31" s="207"/>
      <c r="AA31" s="207"/>
      <c r="AB31" s="207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</row>
    <row r="32" spans="1:40" ht="18.75">
      <c r="A32" s="439"/>
      <c r="B32" s="719"/>
      <c r="C32" s="719"/>
      <c r="D32" s="719"/>
      <c r="E32" s="439"/>
      <c r="F32" s="207"/>
      <c r="G32" s="439"/>
      <c r="H32" s="478"/>
      <c r="I32" s="214"/>
      <c r="J32" s="214"/>
      <c r="K32" s="444"/>
      <c r="L32" s="207"/>
      <c r="M32" s="475"/>
      <c r="N32" s="207"/>
      <c r="O32" s="207"/>
      <c r="P32" s="207"/>
      <c r="Q32" s="207"/>
      <c r="R32" s="710"/>
      <c r="S32" s="710"/>
      <c r="T32" s="710"/>
      <c r="U32" s="710"/>
      <c r="V32" s="710"/>
      <c r="W32" s="208"/>
      <c r="X32" s="208"/>
      <c r="Y32" s="480"/>
      <c r="Z32" s="207"/>
      <c r="AA32" s="207"/>
      <c r="AB32" s="207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</row>
    <row r="33" spans="1:40" ht="15.75">
      <c r="A33" s="207"/>
      <c r="B33" s="207"/>
      <c r="C33" s="207"/>
      <c r="D33" s="207"/>
      <c r="E33" s="207"/>
      <c r="F33" s="207"/>
      <c r="G33" s="207"/>
      <c r="H33" s="478"/>
      <c r="I33" s="214"/>
      <c r="J33" s="214"/>
      <c r="K33" s="444"/>
      <c r="L33" s="207"/>
      <c r="M33" s="475"/>
      <c r="N33" s="207"/>
      <c r="O33" s="207"/>
      <c r="P33" s="207"/>
      <c r="Q33" s="207"/>
      <c r="R33" s="207"/>
      <c r="S33" s="475"/>
      <c r="T33" s="207"/>
      <c r="U33" s="207"/>
      <c r="V33" s="207"/>
      <c r="W33" s="208"/>
      <c r="X33" s="208"/>
      <c r="Y33" s="475"/>
      <c r="Z33" s="207"/>
      <c r="AA33" s="207"/>
      <c r="AB33" s="207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</row>
    <row r="34" spans="1:67" ht="21.75" customHeight="1">
      <c r="A34" s="207"/>
      <c r="B34" s="484"/>
      <c r="C34" s="214"/>
      <c r="D34" s="214"/>
      <c r="E34" s="207"/>
      <c r="F34" s="207"/>
      <c r="G34" s="207"/>
      <c r="H34" s="478"/>
      <c r="I34" s="486"/>
      <c r="J34" s="214"/>
      <c r="K34" s="444"/>
      <c r="L34" s="207"/>
      <c r="M34" s="475"/>
      <c r="N34" s="486"/>
      <c r="O34" s="207"/>
      <c r="P34" s="207"/>
      <c r="Q34" s="207"/>
      <c r="R34" s="207"/>
      <c r="S34" s="475"/>
      <c r="T34" s="486"/>
      <c r="U34" s="207"/>
      <c r="V34" s="207"/>
      <c r="W34" s="208"/>
      <c r="X34" s="208"/>
      <c r="Y34" s="475"/>
      <c r="Z34" s="486"/>
      <c r="AA34" s="207"/>
      <c r="AB34" s="207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</row>
    <row r="35" spans="1:40" ht="23.25" customHeight="1">
      <c r="A35" s="207"/>
      <c r="B35" s="485"/>
      <c r="C35" s="487"/>
      <c r="D35" s="487"/>
      <c r="E35" s="472"/>
      <c r="F35" s="439"/>
      <c r="G35" s="472"/>
      <c r="H35" s="488"/>
      <c r="I35" s="486"/>
      <c r="J35" s="214"/>
      <c r="K35" s="444"/>
      <c r="L35" s="207"/>
      <c r="M35" s="475"/>
      <c r="N35" s="486"/>
      <c r="O35" s="207"/>
      <c r="P35" s="207"/>
      <c r="Q35" s="207"/>
      <c r="R35" s="209"/>
      <c r="S35" s="209"/>
      <c r="T35" s="486"/>
      <c r="U35" s="209"/>
      <c r="V35" s="209"/>
      <c r="W35" s="208"/>
      <c r="X35" s="208"/>
      <c r="Y35" s="480"/>
      <c r="Z35" s="486"/>
      <c r="AA35" s="207"/>
      <c r="AB35" s="207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</row>
    <row r="36" spans="1:40" ht="24" customHeight="1">
      <c r="A36" s="207"/>
      <c r="B36" s="485"/>
      <c r="C36" s="439"/>
      <c r="D36" s="439"/>
      <c r="E36" s="439"/>
      <c r="F36" s="439"/>
      <c r="G36" s="439"/>
      <c r="H36" s="488"/>
      <c r="I36" s="486"/>
      <c r="J36" s="214"/>
      <c r="K36" s="444"/>
      <c r="L36" s="207"/>
      <c r="M36" s="475"/>
      <c r="N36" s="486"/>
      <c r="O36" s="207"/>
      <c r="P36" s="207"/>
      <c r="Q36" s="207"/>
      <c r="R36" s="207"/>
      <c r="S36" s="475"/>
      <c r="T36" s="486"/>
      <c r="U36" s="207"/>
      <c r="V36" s="207"/>
      <c r="W36" s="208"/>
      <c r="X36" s="208"/>
      <c r="Y36" s="475"/>
      <c r="Z36" s="486"/>
      <c r="AA36" s="207"/>
      <c r="AB36" s="207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</row>
    <row r="37" spans="1:40" ht="15.75">
      <c r="A37" s="207"/>
      <c r="B37" s="710"/>
      <c r="C37" s="710"/>
      <c r="D37" s="710"/>
      <c r="E37" s="9"/>
      <c r="F37" s="207"/>
      <c r="G37" s="207"/>
      <c r="H37" s="478"/>
      <c r="I37" s="214"/>
      <c r="J37" s="214"/>
      <c r="K37" s="444"/>
      <c r="L37" s="207"/>
      <c r="M37" s="475"/>
      <c r="N37" s="207"/>
      <c r="O37" s="207"/>
      <c r="P37" s="207"/>
      <c r="Q37" s="207"/>
      <c r="R37" s="710"/>
      <c r="S37" s="710"/>
      <c r="T37" s="710"/>
      <c r="U37" s="710"/>
      <c r="V37" s="710"/>
      <c r="W37" s="208"/>
      <c r="X37" s="208"/>
      <c r="Y37" s="480"/>
      <c r="Z37" s="207"/>
      <c r="AA37" s="207"/>
      <c r="AB37" s="207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</row>
    <row r="38" spans="1:28" ht="15.75">
      <c r="A38" s="207"/>
      <c r="B38" s="207"/>
      <c r="C38" s="207"/>
      <c r="D38" s="207"/>
      <c r="E38" s="207"/>
      <c r="F38" s="207"/>
      <c r="G38" s="207"/>
      <c r="H38" s="478"/>
      <c r="I38" s="214"/>
      <c r="J38" s="214"/>
      <c r="K38" s="444"/>
      <c r="L38" s="207"/>
      <c r="M38" s="475"/>
      <c r="N38" s="207"/>
      <c r="O38" s="207"/>
      <c r="P38" s="207"/>
      <c r="Q38" s="207"/>
      <c r="R38" s="207"/>
      <c r="S38" s="475"/>
      <c r="T38" s="207"/>
      <c r="U38" s="207"/>
      <c r="V38" s="207"/>
      <c r="W38" s="207"/>
      <c r="X38" s="207"/>
      <c r="Y38" s="475"/>
      <c r="Z38" s="207"/>
      <c r="AA38" s="207"/>
      <c r="AB38" s="207"/>
    </row>
    <row r="39" spans="1:28" ht="15.75">
      <c r="A39" s="207"/>
      <c r="B39" s="207"/>
      <c r="C39" s="207"/>
      <c r="D39" s="207"/>
      <c r="E39" s="207"/>
      <c r="F39" s="207"/>
      <c r="G39" s="207"/>
      <c r="H39" s="478"/>
      <c r="I39" s="214"/>
      <c r="J39" s="214"/>
      <c r="K39" s="444"/>
      <c r="L39" s="207"/>
      <c r="M39" s="475"/>
      <c r="N39" s="207"/>
      <c r="O39" s="207"/>
      <c r="P39" s="207"/>
      <c r="Q39" s="207"/>
      <c r="R39" s="207"/>
      <c r="S39" s="475"/>
      <c r="T39" s="207"/>
      <c r="U39" s="207"/>
      <c r="V39" s="207"/>
      <c r="W39" s="207"/>
      <c r="X39" s="207"/>
      <c r="Y39" s="475"/>
      <c r="Z39" s="207"/>
      <c r="AA39" s="207"/>
      <c r="AB39" s="207"/>
    </row>
    <row r="40" spans="1:28" ht="15.75">
      <c r="A40" s="207"/>
      <c r="B40" s="207"/>
      <c r="C40" s="207"/>
      <c r="D40" s="207"/>
      <c r="E40" s="207"/>
      <c r="F40" s="207"/>
      <c r="G40" s="207"/>
      <c r="H40" s="478"/>
      <c r="I40" s="214"/>
      <c r="J40" s="214"/>
      <c r="K40" s="444"/>
      <c r="L40" s="207"/>
      <c r="M40" s="475"/>
      <c r="N40" s="207"/>
      <c r="O40" s="207"/>
      <c r="P40" s="207"/>
      <c r="Q40" s="207"/>
      <c r="R40" s="207"/>
      <c r="S40" s="475"/>
      <c r="T40" s="207"/>
      <c r="U40" s="207"/>
      <c r="V40" s="207"/>
      <c r="W40" s="207"/>
      <c r="X40" s="207"/>
      <c r="Y40" s="475"/>
      <c r="Z40" s="207"/>
      <c r="AA40" s="207"/>
      <c r="AB40" s="207"/>
    </row>
    <row r="41" spans="1:28" ht="15.75">
      <c r="A41" s="207"/>
      <c r="B41" s="207"/>
      <c r="C41" s="207"/>
      <c r="D41" s="207"/>
      <c r="E41" s="207"/>
      <c r="F41" s="207"/>
      <c r="G41" s="207"/>
      <c r="H41" s="478"/>
      <c r="I41" s="214"/>
      <c r="J41" s="214"/>
      <c r="K41" s="444"/>
      <c r="L41" s="207"/>
      <c r="M41" s="475"/>
      <c r="N41" s="207"/>
      <c r="O41" s="207"/>
      <c r="P41" s="207"/>
      <c r="Q41" s="207"/>
      <c r="R41" s="207"/>
      <c r="S41" s="475"/>
      <c r="T41" s="207"/>
      <c r="U41" s="207"/>
      <c r="V41" s="207"/>
      <c r="W41" s="207"/>
      <c r="X41" s="207"/>
      <c r="Y41" s="475"/>
      <c r="Z41" s="207"/>
      <c r="AA41" s="207"/>
      <c r="AB41" s="207"/>
    </row>
    <row r="42" spans="1:28" ht="15.75">
      <c r="A42" s="207"/>
      <c r="B42" s="207"/>
      <c r="C42" s="207"/>
      <c r="D42" s="207"/>
      <c r="E42" s="207"/>
      <c r="F42" s="207"/>
      <c r="G42" s="207"/>
      <c r="H42" s="478"/>
      <c r="I42" s="214"/>
      <c r="J42" s="214"/>
      <c r="K42" s="444"/>
      <c r="L42" s="207"/>
      <c r="M42" s="475"/>
      <c r="N42" s="207"/>
      <c r="O42" s="207"/>
      <c r="P42" s="207"/>
      <c r="Q42" s="207"/>
      <c r="R42" s="207"/>
      <c r="S42" s="475"/>
      <c r="T42" s="207"/>
      <c r="U42" s="207"/>
      <c r="V42" s="207"/>
      <c r="W42" s="207"/>
      <c r="X42" s="207"/>
      <c r="Y42" s="475"/>
      <c r="Z42" s="207"/>
      <c r="AA42" s="207"/>
      <c r="AB42" s="207"/>
    </row>
    <row r="43" spans="1:28" ht="15.75">
      <c r="A43" s="207"/>
      <c r="B43" s="207"/>
      <c r="C43" s="207"/>
      <c r="D43" s="207"/>
      <c r="E43" s="207"/>
      <c r="F43" s="207"/>
      <c r="G43" s="207"/>
      <c r="H43" s="478"/>
      <c r="I43" s="214"/>
      <c r="J43" s="214"/>
      <c r="K43" s="444"/>
      <c r="L43" s="207"/>
      <c r="M43" s="475"/>
      <c r="N43" s="207"/>
      <c r="O43" s="207"/>
      <c r="P43" s="207"/>
      <c r="Q43" s="207"/>
      <c r="R43" s="207"/>
      <c r="S43" s="475"/>
      <c r="T43" s="207"/>
      <c r="U43" s="207"/>
      <c r="V43" s="207"/>
      <c r="W43" s="207"/>
      <c r="X43" s="207"/>
      <c r="Y43" s="475"/>
      <c r="Z43" s="207"/>
      <c r="AA43" s="207"/>
      <c r="AB43" s="207"/>
    </row>
    <row r="44" spans="1:28" ht="15.75">
      <c r="A44" s="207"/>
      <c r="B44" s="207"/>
      <c r="C44" s="207"/>
      <c r="D44" s="207"/>
      <c r="E44" s="207"/>
      <c r="F44" s="207"/>
      <c r="G44" s="207"/>
      <c r="H44" s="478"/>
      <c r="I44" s="214"/>
      <c r="J44" s="214"/>
      <c r="K44" s="444"/>
      <c r="L44" s="207"/>
      <c r="M44" s="475"/>
      <c r="N44" s="207"/>
      <c r="O44" s="207"/>
      <c r="P44" s="207"/>
      <c r="Q44" s="207"/>
      <c r="R44" s="207"/>
      <c r="S44" s="475"/>
      <c r="T44" s="207"/>
      <c r="U44" s="207"/>
      <c r="V44" s="207"/>
      <c r="W44" s="207"/>
      <c r="X44" s="207"/>
      <c r="Y44" s="475"/>
      <c r="Z44" s="207"/>
      <c r="AA44" s="207"/>
      <c r="AB44" s="207"/>
    </row>
    <row r="45" spans="1:28" ht="15.75">
      <c r="A45" s="207"/>
      <c r="B45" s="207"/>
      <c r="C45" s="207"/>
      <c r="D45" s="207"/>
      <c r="E45" s="207"/>
      <c r="F45" s="207"/>
      <c r="G45" s="207"/>
      <c r="H45" s="478"/>
      <c r="I45" s="214"/>
      <c r="J45" s="214"/>
      <c r="K45" s="444"/>
      <c r="L45" s="207"/>
      <c r="M45" s="475"/>
      <c r="N45" s="207"/>
      <c r="O45" s="207"/>
      <c r="P45" s="207"/>
      <c r="Q45" s="207"/>
      <c r="R45" s="207"/>
      <c r="S45" s="475"/>
      <c r="T45" s="207"/>
      <c r="U45" s="207"/>
      <c r="V45" s="207"/>
      <c r="W45" s="207"/>
      <c r="X45" s="207"/>
      <c r="Y45" s="475"/>
      <c r="Z45" s="207"/>
      <c r="AA45" s="207"/>
      <c r="AB45" s="207"/>
    </row>
    <row r="46" spans="1:28" ht="15.75">
      <c r="A46" s="207"/>
      <c r="B46" s="207"/>
      <c r="C46" s="207"/>
      <c r="D46" s="207"/>
      <c r="E46" s="207"/>
      <c r="F46" s="207"/>
      <c r="G46" s="207"/>
      <c r="H46" s="478"/>
      <c r="I46" s="214"/>
      <c r="J46" s="214"/>
      <c r="K46" s="444"/>
      <c r="L46" s="207"/>
      <c r="M46" s="475"/>
      <c r="N46" s="207"/>
      <c r="O46" s="207"/>
      <c r="P46" s="207"/>
      <c r="Q46" s="207"/>
      <c r="R46" s="207"/>
      <c r="S46" s="475"/>
      <c r="T46" s="207"/>
      <c r="U46" s="207"/>
      <c r="V46" s="207"/>
      <c r="W46" s="207"/>
      <c r="X46" s="207"/>
      <c r="Y46" s="475"/>
      <c r="Z46" s="207"/>
      <c r="AA46" s="207"/>
      <c r="AB46" s="207"/>
    </row>
    <row r="47" spans="1:28" ht="15.75">
      <c r="A47" s="207"/>
      <c r="B47" s="207"/>
      <c r="C47" s="207"/>
      <c r="D47" s="207"/>
      <c r="E47" s="207"/>
      <c r="F47" s="207"/>
      <c r="G47" s="207"/>
      <c r="H47" s="478"/>
      <c r="I47" s="214"/>
      <c r="J47" s="214"/>
      <c r="K47" s="444"/>
      <c r="L47" s="207"/>
      <c r="M47" s="475"/>
      <c r="N47" s="207"/>
      <c r="O47" s="207"/>
      <c r="P47" s="207"/>
      <c r="Q47" s="207"/>
      <c r="R47" s="207"/>
      <c r="S47" s="475"/>
      <c r="T47" s="207"/>
      <c r="U47" s="207"/>
      <c r="V47" s="207"/>
      <c r="W47" s="207"/>
      <c r="X47" s="207"/>
      <c r="Y47" s="475"/>
      <c r="Z47" s="207"/>
      <c r="AA47" s="207"/>
      <c r="AB47" s="207"/>
    </row>
  </sheetData>
  <sheetProtection/>
  <mergeCells count="36">
    <mergeCell ref="Z1:AB1"/>
    <mergeCell ref="Z5:Z7"/>
    <mergeCell ref="AA5:AB5"/>
    <mergeCell ref="B27:D27"/>
    <mergeCell ref="J4:J7"/>
    <mergeCell ref="T5:T7"/>
    <mergeCell ref="U5:V5"/>
    <mergeCell ref="U6:V6"/>
    <mergeCell ref="K4:P4"/>
    <mergeCell ref="O5:P5"/>
    <mergeCell ref="B32:D32"/>
    <mergeCell ref="B30:D30"/>
    <mergeCell ref="F4:H6"/>
    <mergeCell ref="K5:M6"/>
    <mergeCell ref="I4:I7"/>
    <mergeCell ref="R37:V37"/>
    <mergeCell ref="R27:V27"/>
    <mergeCell ref="B31:L31"/>
    <mergeCell ref="B37:D37"/>
    <mergeCell ref="O6:P6"/>
    <mergeCell ref="R32:V32"/>
    <mergeCell ref="AA6:AB6"/>
    <mergeCell ref="Q5:S6"/>
    <mergeCell ref="W5:Y6"/>
    <mergeCell ref="N1:P1"/>
    <mergeCell ref="T1:V1"/>
    <mergeCell ref="A2:AB2"/>
    <mergeCell ref="C3:I3"/>
    <mergeCell ref="Q4:V4"/>
    <mergeCell ref="W4:AB4"/>
    <mergeCell ref="A4:A7"/>
    <mergeCell ref="N5:N7"/>
    <mergeCell ref="A1:D1"/>
    <mergeCell ref="B4:B7"/>
    <mergeCell ref="C4:C7"/>
    <mergeCell ref="D4:E6"/>
  </mergeCells>
  <conditionalFormatting sqref="B17">
    <cfRule type="expression" priority="86" dxfId="1" stopIfTrue="1">
      <formula>#REF!="Г"</formula>
    </cfRule>
  </conditionalFormatting>
  <conditionalFormatting sqref="Z12:Z17 T12:T17">
    <cfRule type="expression" priority="84" dxfId="1" stopIfTrue="1">
      <formula>#REF!="доб"</formula>
    </cfRule>
    <cfRule type="expression" priority="85" dxfId="3" stopIfTrue="1">
      <formula>#REF!="включено"</formula>
    </cfRule>
  </conditionalFormatting>
  <printOptions/>
  <pageMargins left="0.5118110236220472" right="0.11811023622047245" top="0.5905511811023623" bottom="0.5511811023622047" header="0.31496062992125984" footer="0.31496062992125984"/>
  <pageSetup fitToHeight="1" fitToWidth="1" horizontalDpi="600" verticalDpi="600" orientation="landscape" paperSize="8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91"/>
  <sheetViews>
    <sheetView view="pageBreakPreview" zoomScaleNormal="90" zoomScaleSheetLayoutView="100" zoomScalePageLayoutView="0" workbookViewId="0" topLeftCell="A6">
      <selection activeCell="E57" sqref="E57"/>
    </sheetView>
  </sheetViews>
  <sheetFormatPr defaultColWidth="9.00390625" defaultRowHeight="15.75"/>
  <cols>
    <col min="1" max="1" width="7.00390625" style="234" customWidth="1"/>
    <col min="2" max="2" width="53.75390625" style="234" customWidth="1"/>
    <col min="3" max="3" width="12.375" style="234" customWidth="1"/>
    <col min="4" max="4" width="12.375" style="235" customWidth="1"/>
    <col min="5" max="6" width="12.375" style="234" customWidth="1"/>
    <col min="7" max="7" width="10.50390625" style="234" customWidth="1"/>
    <col min="8" max="8" width="9.125" style="234" customWidth="1"/>
    <col min="9" max="16384" width="9.00390625" style="234" customWidth="1"/>
  </cols>
  <sheetData>
    <row r="1" ht="15.75">
      <c r="F1" s="194" t="s">
        <v>263</v>
      </c>
    </row>
    <row r="2" ht="15.75">
      <c r="F2" s="194" t="s">
        <v>210</v>
      </c>
    </row>
    <row r="3" ht="15.75">
      <c r="F3" s="361" t="s">
        <v>350</v>
      </c>
    </row>
    <row r="4" ht="12" customHeight="1">
      <c r="F4" s="194"/>
    </row>
    <row r="5" spans="1:8" ht="32.25" customHeight="1">
      <c r="A5" s="830" t="s">
        <v>419</v>
      </c>
      <c r="B5" s="830"/>
      <c r="C5" s="830"/>
      <c r="D5" s="830"/>
      <c r="E5" s="830"/>
      <c r="F5" s="830"/>
      <c r="H5" s="194"/>
    </row>
    <row r="6" spans="1:8" ht="12" customHeight="1">
      <c r="A6" s="359"/>
      <c r="B6" s="359"/>
      <c r="C6" s="359"/>
      <c r="D6" s="360"/>
      <c r="E6" s="359"/>
      <c r="F6" s="359"/>
      <c r="H6" s="194"/>
    </row>
    <row r="7" ht="15.75">
      <c r="F7" s="194" t="s">
        <v>211</v>
      </c>
    </row>
    <row r="8" spans="4:6" ht="15.75">
      <c r="D8" s="358"/>
      <c r="E8" s="54"/>
      <c r="F8" s="194" t="s">
        <v>412</v>
      </c>
    </row>
    <row r="9" spans="4:6" ht="15.75">
      <c r="D9" s="358"/>
      <c r="E9" s="54"/>
      <c r="F9" s="194"/>
    </row>
    <row r="10" spans="4:6" ht="15.75">
      <c r="D10" s="831" t="s">
        <v>406</v>
      </c>
      <c r="E10" s="832"/>
      <c r="F10" s="832"/>
    </row>
    <row r="11" spans="4:6" ht="15.75">
      <c r="D11" s="358"/>
      <c r="E11" s="54"/>
      <c r="F11" s="194" t="s">
        <v>528</v>
      </c>
    </row>
    <row r="12" ht="15.75">
      <c r="F12" s="194" t="s">
        <v>212</v>
      </c>
    </row>
    <row r="13" spans="2:6" ht="15.75">
      <c r="B13" s="235"/>
      <c r="C13" s="235"/>
      <c r="E13" s="235"/>
      <c r="F13" s="194"/>
    </row>
    <row r="14" spans="2:6" ht="16.5" thickBot="1">
      <c r="B14" s="235"/>
      <c r="C14" s="235"/>
      <c r="E14" s="235"/>
      <c r="F14" s="194" t="s">
        <v>80</v>
      </c>
    </row>
    <row r="15" spans="1:9" ht="15.75">
      <c r="A15" s="824" t="s">
        <v>0</v>
      </c>
      <c r="B15" s="826" t="s">
        <v>53</v>
      </c>
      <c r="C15" s="824" t="s">
        <v>422</v>
      </c>
      <c r="D15" s="829"/>
      <c r="E15" s="828" t="s">
        <v>340</v>
      </c>
      <c r="F15" s="829"/>
      <c r="I15" s="297"/>
    </row>
    <row r="16" spans="1:9" ht="32.25" thickBot="1">
      <c r="A16" s="825"/>
      <c r="B16" s="827"/>
      <c r="C16" s="357" t="s">
        <v>22</v>
      </c>
      <c r="D16" s="355" t="s">
        <v>23</v>
      </c>
      <c r="E16" s="356" t="s">
        <v>22</v>
      </c>
      <c r="F16" s="355" t="s">
        <v>405</v>
      </c>
      <c r="I16" s="297"/>
    </row>
    <row r="17" spans="1:9" ht="16.5" thickBot="1">
      <c r="A17" s="354">
        <v>1</v>
      </c>
      <c r="B17" s="353">
        <v>2</v>
      </c>
      <c r="C17" s="352">
        <v>3</v>
      </c>
      <c r="D17" s="350">
        <v>4</v>
      </c>
      <c r="E17" s="351">
        <v>5</v>
      </c>
      <c r="F17" s="350">
        <v>6</v>
      </c>
      <c r="I17" s="297"/>
    </row>
    <row r="18" spans="1:9" ht="15.75" customHeight="1">
      <c r="A18" s="286" t="s">
        <v>41</v>
      </c>
      <c r="B18" s="285" t="s">
        <v>55</v>
      </c>
      <c r="C18" s="284"/>
      <c r="D18" s="327"/>
      <c r="E18" s="283">
        <f>E20+E21+E22+E23</f>
        <v>127.146</v>
      </c>
      <c r="F18" s="376"/>
      <c r="I18" s="297"/>
    </row>
    <row r="19" spans="1:9" ht="15.75">
      <c r="A19" s="316"/>
      <c r="B19" s="315" t="s">
        <v>64</v>
      </c>
      <c r="C19" s="314"/>
      <c r="D19" s="313"/>
      <c r="E19" s="312"/>
      <c r="F19" s="317"/>
      <c r="I19" s="297"/>
    </row>
    <row r="20" spans="1:9" ht="33.75" customHeight="1">
      <c r="A20" s="316" t="s">
        <v>3</v>
      </c>
      <c r="B20" s="315" t="s">
        <v>279</v>
      </c>
      <c r="C20" s="314"/>
      <c r="D20" s="313"/>
      <c r="E20" s="312">
        <v>127.146</v>
      </c>
      <c r="F20" s="343"/>
      <c r="H20" s="271"/>
      <c r="I20" s="297"/>
    </row>
    <row r="21" spans="1:9" ht="33" customHeight="1">
      <c r="A21" s="296"/>
      <c r="B21" s="295" t="s">
        <v>326</v>
      </c>
      <c r="C21" s="314"/>
      <c r="D21" s="313"/>
      <c r="E21" s="312"/>
      <c r="F21" s="318"/>
      <c r="I21" s="297"/>
    </row>
    <row r="22" spans="1:9" ht="18" customHeight="1">
      <c r="A22" s="296"/>
      <c r="B22" s="295" t="s">
        <v>281</v>
      </c>
      <c r="C22" s="314"/>
      <c r="D22" s="313"/>
      <c r="E22" s="312"/>
      <c r="F22" s="318"/>
      <c r="I22" s="297"/>
    </row>
    <row r="23" spans="1:9" ht="16.5" thickBot="1">
      <c r="A23" s="310" t="s">
        <v>4</v>
      </c>
      <c r="B23" s="281" t="s">
        <v>280</v>
      </c>
      <c r="C23" s="280"/>
      <c r="D23" s="279"/>
      <c r="E23" s="278"/>
      <c r="F23" s="328"/>
      <c r="I23" s="297"/>
    </row>
    <row r="24" spans="1:9" ht="15.75">
      <c r="A24" s="349" t="s">
        <v>34</v>
      </c>
      <c r="B24" s="348" t="s">
        <v>157</v>
      </c>
      <c r="C24" s="347"/>
      <c r="D24" s="345"/>
      <c r="E24" s="346">
        <f>E25+E31+E32+E33+E34</f>
        <v>125.973</v>
      </c>
      <c r="F24" s="377"/>
      <c r="I24" s="297"/>
    </row>
    <row r="25" spans="1:9" ht="15.75">
      <c r="A25" s="322" t="s">
        <v>2</v>
      </c>
      <c r="B25" s="344" t="s">
        <v>56</v>
      </c>
      <c r="C25" s="461"/>
      <c r="D25" s="313"/>
      <c r="E25" s="462">
        <v>1.571</v>
      </c>
      <c r="F25" s="313"/>
      <c r="I25" s="297"/>
    </row>
    <row r="26" spans="1:9" ht="15.75">
      <c r="A26" s="316"/>
      <c r="B26" s="315" t="s">
        <v>64</v>
      </c>
      <c r="C26" s="321"/>
      <c r="D26" s="320"/>
      <c r="E26" s="319"/>
      <c r="F26" s="317"/>
      <c r="I26" s="297"/>
    </row>
    <row r="27" spans="1:9" ht="15.75">
      <c r="A27" s="316" t="s">
        <v>3</v>
      </c>
      <c r="B27" s="315" t="s">
        <v>178</v>
      </c>
      <c r="C27" s="321"/>
      <c r="D27" s="320"/>
      <c r="E27" s="319"/>
      <c r="F27" s="318"/>
      <c r="I27" s="297"/>
    </row>
    <row r="28" spans="1:9" ht="15.75">
      <c r="A28" s="316" t="s">
        <v>4</v>
      </c>
      <c r="B28" s="315" t="s">
        <v>179</v>
      </c>
      <c r="C28" s="321"/>
      <c r="D28" s="320"/>
      <c r="E28" s="319"/>
      <c r="F28" s="318"/>
      <c r="I28" s="297"/>
    </row>
    <row r="29" spans="1:9" ht="15.75">
      <c r="A29" s="316" t="s">
        <v>14</v>
      </c>
      <c r="B29" s="315" t="s">
        <v>180</v>
      </c>
      <c r="C29" s="321"/>
      <c r="D29" s="320"/>
      <c r="E29" s="319"/>
      <c r="F29" s="318"/>
      <c r="I29" s="297"/>
    </row>
    <row r="30" spans="1:9" ht="15.75">
      <c r="A30" s="316" t="s">
        <v>29</v>
      </c>
      <c r="B30" s="315" t="s">
        <v>296</v>
      </c>
      <c r="C30" s="321"/>
      <c r="D30" s="320"/>
      <c r="E30" s="319"/>
      <c r="F30" s="318"/>
      <c r="I30" s="297"/>
    </row>
    <row r="31" spans="1:9" ht="15.75">
      <c r="A31" s="322" t="s">
        <v>5</v>
      </c>
      <c r="B31" s="344" t="s">
        <v>57</v>
      </c>
      <c r="C31" s="314"/>
      <c r="D31" s="313"/>
      <c r="E31" s="312">
        <v>22.722</v>
      </c>
      <c r="F31" s="343"/>
      <c r="I31" s="297"/>
    </row>
    <row r="32" spans="1:9" ht="15.75">
      <c r="A32" s="322" t="s">
        <v>58</v>
      </c>
      <c r="B32" s="344" t="s">
        <v>59</v>
      </c>
      <c r="C32" s="314"/>
      <c r="D32" s="313"/>
      <c r="E32" s="312">
        <v>0</v>
      </c>
      <c r="F32" s="317"/>
      <c r="I32" s="297"/>
    </row>
    <row r="33" spans="1:9" ht="15.75">
      <c r="A33" s="322" t="s">
        <v>60</v>
      </c>
      <c r="B33" s="344" t="s">
        <v>67</v>
      </c>
      <c r="C33" s="314"/>
      <c r="D33" s="313"/>
      <c r="E33" s="312">
        <v>0.014</v>
      </c>
      <c r="F33" s="317"/>
      <c r="I33" s="297"/>
    </row>
    <row r="34" spans="1:9" ht="15.75">
      <c r="A34" s="322" t="s">
        <v>66</v>
      </c>
      <c r="B34" s="344" t="s">
        <v>61</v>
      </c>
      <c r="C34" s="314"/>
      <c r="D34" s="313"/>
      <c r="E34" s="312">
        <v>101.666</v>
      </c>
      <c r="F34" s="343"/>
      <c r="I34" s="297"/>
    </row>
    <row r="35" spans="1:9" ht="15.75">
      <c r="A35" s="316"/>
      <c r="B35" s="315" t="s">
        <v>64</v>
      </c>
      <c r="C35" s="321"/>
      <c r="D35" s="320"/>
      <c r="E35" s="319"/>
      <c r="F35" s="318"/>
      <c r="I35" s="297"/>
    </row>
    <row r="36" spans="1:9" ht="15.75">
      <c r="A36" s="316" t="s">
        <v>13</v>
      </c>
      <c r="B36" s="315" t="s">
        <v>63</v>
      </c>
      <c r="C36" s="321"/>
      <c r="D36" s="320"/>
      <c r="E36" s="319">
        <v>0</v>
      </c>
      <c r="F36" s="318"/>
      <c r="I36" s="297"/>
    </row>
    <row r="37" spans="1:9" ht="15.75">
      <c r="A37" s="316" t="s">
        <v>68</v>
      </c>
      <c r="B37" s="315" t="s">
        <v>158</v>
      </c>
      <c r="C37" s="321"/>
      <c r="D37" s="320"/>
      <c r="E37" s="319">
        <v>52.475</v>
      </c>
      <c r="F37" s="318"/>
      <c r="I37" s="297"/>
    </row>
    <row r="38" spans="1:9" ht="16.5" thickBot="1">
      <c r="A38" s="296" t="s">
        <v>125</v>
      </c>
      <c r="B38" s="295" t="s">
        <v>159</v>
      </c>
      <c r="C38" s="294"/>
      <c r="D38" s="293"/>
      <c r="E38" s="292"/>
      <c r="F38" s="342"/>
      <c r="I38" s="297"/>
    </row>
    <row r="39" spans="1:9" ht="16.5" thickBot="1">
      <c r="A39" s="275" t="s">
        <v>35</v>
      </c>
      <c r="B39" s="274" t="s">
        <v>160</v>
      </c>
      <c r="C39" s="307"/>
      <c r="D39" s="306"/>
      <c r="E39" s="305">
        <f>E18-E24</f>
        <v>1.1730000000000018</v>
      </c>
      <c r="F39" s="272"/>
      <c r="I39" s="297"/>
    </row>
    <row r="40" spans="1:9" ht="15.75">
      <c r="A40" s="286" t="s">
        <v>69</v>
      </c>
      <c r="B40" s="285" t="s">
        <v>70</v>
      </c>
      <c r="C40" s="284"/>
      <c r="D40" s="327"/>
      <c r="E40" s="283">
        <f>E41-E45</f>
        <v>0</v>
      </c>
      <c r="F40" s="376"/>
      <c r="I40" s="297"/>
    </row>
    <row r="41" spans="1:9" ht="15.75">
      <c r="A41" s="316" t="s">
        <v>2</v>
      </c>
      <c r="B41" s="315" t="s">
        <v>71</v>
      </c>
      <c r="C41" s="321"/>
      <c r="D41" s="320"/>
      <c r="E41" s="319"/>
      <c r="F41" s="318"/>
      <c r="I41" s="297"/>
    </row>
    <row r="42" spans="1:9" ht="15.75">
      <c r="A42" s="316"/>
      <c r="B42" s="315" t="s">
        <v>62</v>
      </c>
      <c r="C42" s="321"/>
      <c r="D42" s="320"/>
      <c r="E42" s="319"/>
      <c r="F42" s="318"/>
      <c r="I42" s="297"/>
    </row>
    <row r="43" spans="1:9" ht="31.5">
      <c r="A43" s="316" t="s">
        <v>3</v>
      </c>
      <c r="B43" s="315" t="s">
        <v>164</v>
      </c>
      <c r="C43" s="321"/>
      <c r="D43" s="320"/>
      <c r="E43" s="319"/>
      <c r="F43" s="318"/>
      <c r="I43" s="297"/>
    </row>
    <row r="44" spans="1:9" ht="15.75">
      <c r="A44" s="316" t="s">
        <v>4</v>
      </c>
      <c r="B44" s="341" t="s">
        <v>165</v>
      </c>
      <c r="C44" s="321"/>
      <c r="D44" s="320"/>
      <c r="E44" s="319"/>
      <c r="F44" s="318"/>
      <c r="I44" s="297"/>
    </row>
    <row r="45" spans="1:9" ht="15.75">
      <c r="A45" s="316" t="s">
        <v>5</v>
      </c>
      <c r="B45" s="315" t="s">
        <v>72</v>
      </c>
      <c r="C45" s="321"/>
      <c r="D45" s="320"/>
      <c r="E45" s="319"/>
      <c r="F45" s="320"/>
      <c r="I45" s="297"/>
    </row>
    <row r="46" spans="1:9" ht="15.75">
      <c r="A46" s="316"/>
      <c r="B46" s="315" t="s">
        <v>62</v>
      </c>
      <c r="C46" s="321"/>
      <c r="D46" s="320"/>
      <c r="E46" s="319"/>
      <c r="F46" s="318"/>
      <c r="I46" s="297"/>
    </row>
    <row r="47" spans="1:9" ht="16.5" thickBot="1">
      <c r="A47" s="310" t="s">
        <v>6</v>
      </c>
      <c r="B47" s="281" t="s">
        <v>166</v>
      </c>
      <c r="C47" s="331"/>
      <c r="D47" s="330"/>
      <c r="E47" s="329"/>
      <c r="F47" s="328"/>
      <c r="I47" s="297"/>
    </row>
    <row r="48" spans="1:9" ht="16.5" thickBot="1">
      <c r="A48" s="275" t="s">
        <v>73</v>
      </c>
      <c r="B48" s="274" t="s">
        <v>74</v>
      </c>
      <c r="C48" s="307"/>
      <c r="D48" s="306"/>
      <c r="E48" s="305">
        <f>E39+E40</f>
        <v>1.1730000000000018</v>
      </c>
      <c r="F48" s="306"/>
      <c r="I48" s="297"/>
    </row>
    <row r="49" spans="1:9" ht="16.5" thickBot="1">
      <c r="A49" s="275" t="s">
        <v>75</v>
      </c>
      <c r="B49" s="274" t="s">
        <v>76</v>
      </c>
      <c r="C49" s="307"/>
      <c r="D49" s="273"/>
      <c r="E49" s="305">
        <f>E48*20%</f>
        <v>0.23460000000000036</v>
      </c>
      <c r="F49" s="273"/>
      <c r="I49" s="297"/>
    </row>
    <row r="50" spans="1:9" ht="16.5" thickBot="1">
      <c r="A50" s="340" t="s">
        <v>77</v>
      </c>
      <c r="B50" s="339" t="s">
        <v>282</v>
      </c>
      <c r="C50" s="338"/>
      <c r="D50" s="336"/>
      <c r="E50" s="337">
        <f>E48-E49</f>
        <v>0.9384000000000015</v>
      </c>
      <c r="F50" s="378"/>
      <c r="I50" s="297"/>
    </row>
    <row r="51" spans="1:9" ht="15.75">
      <c r="A51" s="286" t="s">
        <v>79</v>
      </c>
      <c r="B51" s="285" t="s">
        <v>176</v>
      </c>
      <c r="C51" s="284"/>
      <c r="D51" s="327"/>
      <c r="E51" s="283">
        <f>E53+E56</f>
        <v>0.938</v>
      </c>
      <c r="F51" s="376"/>
      <c r="I51" s="297"/>
    </row>
    <row r="52" spans="1:9" ht="15.75">
      <c r="A52" s="316"/>
      <c r="B52" s="315" t="s">
        <v>64</v>
      </c>
      <c r="C52" s="321"/>
      <c r="D52" s="320"/>
      <c r="E52" s="319"/>
      <c r="F52" s="318"/>
      <c r="I52" s="297"/>
    </row>
    <row r="53" spans="1:9" ht="15.75">
      <c r="A53" s="316" t="s">
        <v>2</v>
      </c>
      <c r="B53" s="315" t="s">
        <v>167</v>
      </c>
      <c r="C53" s="321"/>
      <c r="D53" s="320"/>
      <c r="E53" s="319">
        <v>0</v>
      </c>
      <c r="F53" s="318"/>
      <c r="I53" s="297"/>
    </row>
    <row r="54" spans="1:9" ht="15.75">
      <c r="A54" s="335" t="s">
        <v>5</v>
      </c>
      <c r="B54" s="315" t="s">
        <v>168</v>
      </c>
      <c r="C54" s="321"/>
      <c r="D54" s="320"/>
      <c r="E54" s="319"/>
      <c r="F54" s="318"/>
      <c r="I54" s="297"/>
    </row>
    <row r="55" spans="1:9" ht="15.75">
      <c r="A55" s="316" t="s">
        <v>58</v>
      </c>
      <c r="B55" s="315" t="s">
        <v>169</v>
      </c>
      <c r="C55" s="321"/>
      <c r="D55" s="320"/>
      <c r="E55" s="319"/>
      <c r="F55" s="317"/>
      <c r="I55" s="297"/>
    </row>
    <row r="56" spans="1:9" ht="16.5" thickBot="1">
      <c r="A56" s="310" t="s">
        <v>60</v>
      </c>
      <c r="B56" s="281" t="s">
        <v>170</v>
      </c>
      <c r="C56" s="331"/>
      <c r="D56" s="330"/>
      <c r="E56" s="329">
        <v>0.938</v>
      </c>
      <c r="F56" s="375"/>
      <c r="I56" s="297"/>
    </row>
    <row r="57" spans="1:9" ht="15.75">
      <c r="A57" s="286" t="s">
        <v>111</v>
      </c>
      <c r="B57" s="285" t="s">
        <v>174</v>
      </c>
      <c r="C57" s="284"/>
      <c r="D57" s="327"/>
      <c r="E57" s="283"/>
      <c r="F57" s="334"/>
      <c r="I57" s="297"/>
    </row>
    <row r="58" spans="1:9" ht="15.75">
      <c r="A58" s="316" t="s">
        <v>2</v>
      </c>
      <c r="B58" s="332" t="s">
        <v>152</v>
      </c>
      <c r="C58" s="321"/>
      <c r="D58" s="320"/>
      <c r="E58" s="319"/>
      <c r="F58" s="318"/>
      <c r="I58" s="297"/>
    </row>
    <row r="59" spans="1:9" ht="15.75">
      <c r="A59" s="316" t="s">
        <v>5</v>
      </c>
      <c r="B59" s="315" t="s">
        <v>153</v>
      </c>
      <c r="C59" s="321"/>
      <c r="D59" s="320"/>
      <c r="E59" s="319"/>
      <c r="F59" s="318"/>
      <c r="I59" s="297"/>
    </row>
    <row r="60" spans="1:9" ht="16.5" thickBot="1">
      <c r="A60" s="310"/>
      <c r="B60" s="281" t="s">
        <v>154</v>
      </c>
      <c r="C60" s="331"/>
      <c r="D60" s="330"/>
      <c r="E60" s="329"/>
      <c r="F60" s="328"/>
      <c r="I60" s="297"/>
    </row>
    <row r="61" spans="1:9" ht="15.75">
      <c r="A61" s="286" t="s">
        <v>82</v>
      </c>
      <c r="B61" s="285" t="s">
        <v>175</v>
      </c>
      <c r="C61" s="284"/>
      <c r="D61" s="327"/>
      <c r="E61" s="283"/>
      <c r="F61" s="333"/>
      <c r="I61" s="297"/>
    </row>
    <row r="62" spans="1:9" ht="15.75">
      <c r="A62" s="316" t="s">
        <v>2</v>
      </c>
      <c r="B62" s="332" t="s">
        <v>155</v>
      </c>
      <c r="C62" s="321"/>
      <c r="D62" s="320"/>
      <c r="E62" s="319"/>
      <c r="F62" s="318"/>
      <c r="I62" s="297"/>
    </row>
    <row r="63" spans="1:9" ht="15.75">
      <c r="A63" s="316" t="s">
        <v>5</v>
      </c>
      <c r="B63" s="315" t="s">
        <v>156</v>
      </c>
      <c r="C63" s="321"/>
      <c r="D63" s="320"/>
      <c r="E63" s="319"/>
      <c r="F63" s="318"/>
      <c r="I63" s="297"/>
    </row>
    <row r="64" spans="1:9" ht="16.5" thickBot="1">
      <c r="A64" s="310"/>
      <c r="B64" s="281" t="s">
        <v>154</v>
      </c>
      <c r="C64" s="331"/>
      <c r="D64" s="330"/>
      <c r="E64" s="329"/>
      <c r="F64" s="328"/>
      <c r="I64" s="297"/>
    </row>
    <row r="65" spans="1:9" ht="15.75">
      <c r="A65" s="286" t="s">
        <v>85</v>
      </c>
      <c r="B65" s="285" t="s">
        <v>83</v>
      </c>
      <c r="C65" s="284"/>
      <c r="D65" s="327"/>
      <c r="E65" s="283"/>
      <c r="F65" s="327"/>
      <c r="I65" s="297"/>
    </row>
    <row r="66" spans="1:9" ht="15.75">
      <c r="A66" s="322"/>
      <c r="B66" s="315" t="s">
        <v>84</v>
      </c>
      <c r="C66" s="321"/>
      <c r="D66" s="320"/>
      <c r="E66" s="319"/>
      <c r="F66" s="320"/>
      <c r="I66" s="297"/>
    </row>
    <row r="67" spans="1:9" ht="15.75">
      <c r="A67" s="316" t="s">
        <v>2</v>
      </c>
      <c r="B67" s="315" t="s">
        <v>171</v>
      </c>
      <c r="C67" s="321"/>
      <c r="D67" s="320"/>
      <c r="E67" s="319"/>
      <c r="F67" s="320"/>
      <c r="I67" s="297"/>
    </row>
    <row r="68" spans="1:9" ht="15.75">
      <c r="A68" s="316" t="s">
        <v>3</v>
      </c>
      <c r="B68" s="315" t="s">
        <v>92</v>
      </c>
      <c r="C68" s="314"/>
      <c r="D68" s="313"/>
      <c r="E68" s="312"/>
      <c r="F68" s="313"/>
      <c r="I68" s="297"/>
    </row>
    <row r="69" spans="1:9" ht="16.5" thickBot="1">
      <c r="A69" s="310" t="s">
        <v>5</v>
      </c>
      <c r="B69" s="281" t="s">
        <v>351</v>
      </c>
      <c r="C69" s="280"/>
      <c r="D69" s="279"/>
      <c r="E69" s="278"/>
      <c r="F69" s="279"/>
      <c r="I69" s="297"/>
    </row>
    <row r="70" spans="1:9" ht="15.75">
      <c r="A70" s="286" t="s">
        <v>87</v>
      </c>
      <c r="B70" s="285" t="s">
        <v>86</v>
      </c>
      <c r="C70" s="326"/>
      <c r="D70" s="325"/>
      <c r="E70" s="324"/>
      <c r="F70" s="323"/>
      <c r="I70" s="297"/>
    </row>
    <row r="71" spans="1:9" ht="15.75">
      <c r="A71" s="322"/>
      <c r="B71" s="315" t="s">
        <v>114</v>
      </c>
      <c r="C71" s="321"/>
      <c r="D71" s="320"/>
      <c r="E71" s="319"/>
      <c r="F71" s="318"/>
      <c r="I71" s="297"/>
    </row>
    <row r="72" spans="1:9" ht="15.75">
      <c r="A72" s="316" t="s">
        <v>2</v>
      </c>
      <c r="B72" s="315" t="s">
        <v>173</v>
      </c>
      <c r="C72" s="314"/>
      <c r="D72" s="313"/>
      <c r="E72" s="312"/>
      <c r="F72" s="317"/>
      <c r="I72" s="297"/>
    </row>
    <row r="73" spans="1:9" ht="15.75">
      <c r="A73" s="316" t="s">
        <v>3</v>
      </c>
      <c r="B73" s="315" t="s">
        <v>92</v>
      </c>
      <c r="C73" s="314"/>
      <c r="D73" s="313"/>
      <c r="E73" s="312"/>
      <c r="F73" s="311"/>
      <c r="I73" s="297"/>
    </row>
    <row r="74" spans="1:9" ht="16.5" thickBot="1">
      <c r="A74" s="310" t="s">
        <v>5</v>
      </c>
      <c r="B74" s="281" t="s">
        <v>172</v>
      </c>
      <c r="C74" s="280"/>
      <c r="D74" s="279"/>
      <c r="E74" s="278"/>
      <c r="F74" s="309"/>
      <c r="I74" s="297"/>
    </row>
    <row r="75" spans="1:9" ht="16.5" thickBot="1">
      <c r="A75" s="275" t="s">
        <v>88</v>
      </c>
      <c r="B75" s="274" t="s">
        <v>113</v>
      </c>
      <c r="C75" s="307"/>
      <c r="D75" s="306"/>
      <c r="E75" s="305"/>
      <c r="F75" s="308"/>
      <c r="I75" s="297"/>
    </row>
    <row r="76" spans="1:9" ht="16.5" thickBot="1">
      <c r="A76" s="275" t="s">
        <v>89</v>
      </c>
      <c r="B76" s="274" t="s">
        <v>181</v>
      </c>
      <c r="C76" s="307"/>
      <c r="D76" s="306"/>
      <c r="E76" s="305"/>
      <c r="F76" s="304"/>
      <c r="I76" s="297"/>
    </row>
    <row r="77" spans="1:9" ht="15.75">
      <c r="A77" s="303" t="s">
        <v>2</v>
      </c>
      <c r="B77" s="302" t="s">
        <v>182</v>
      </c>
      <c r="C77" s="301"/>
      <c r="D77" s="300"/>
      <c r="E77" s="299"/>
      <c r="F77" s="298"/>
      <c r="I77" s="297"/>
    </row>
    <row r="78" spans="1:6" ht="16.5" thickBot="1">
      <c r="A78" s="296" t="s">
        <v>5</v>
      </c>
      <c r="B78" s="295" t="s">
        <v>183</v>
      </c>
      <c r="C78" s="294"/>
      <c r="D78" s="293"/>
      <c r="E78" s="292"/>
      <c r="F78" s="291"/>
    </row>
    <row r="79" spans="1:6" ht="16.5" thickBot="1">
      <c r="A79" s="275" t="s">
        <v>161</v>
      </c>
      <c r="B79" s="274" t="s">
        <v>185</v>
      </c>
      <c r="C79" s="290"/>
      <c r="D79" s="289"/>
      <c r="E79" s="288"/>
      <c r="F79" s="287"/>
    </row>
    <row r="80" spans="1:6" ht="15.75">
      <c r="A80" s="286" t="s">
        <v>162</v>
      </c>
      <c r="B80" s="285" t="s">
        <v>112</v>
      </c>
      <c r="C80" s="284"/>
      <c r="D80" s="451"/>
      <c r="E80" s="283">
        <f>E53</f>
        <v>0</v>
      </c>
      <c r="F80" s="376"/>
    </row>
    <row r="81" spans="1:6" ht="16.5" thickBot="1">
      <c r="A81" s="282"/>
      <c r="B81" s="281" t="s">
        <v>92</v>
      </c>
      <c r="C81" s="280"/>
      <c r="D81" s="279"/>
      <c r="E81" s="278"/>
      <c r="F81" s="277"/>
    </row>
    <row r="82" spans="1:10" ht="48" thickBot="1">
      <c r="A82" s="275" t="s">
        <v>162</v>
      </c>
      <c r="B82" s="274" t="s">
        <v>275</v>
      </c>
      <c r="C82" s="276"/>
      <c r="D82" s="450"/>
      <c r="E82" s="450">
        <f>E18+E41+E59+E62+E65+E75+E78+E79</f>
        <v>127.146</v>
      </c>
      <c r="F82" s="276"/>
      <c r="G82" s="271"/>
      <c r="H82" s="271"/>
      <c r="I82" s="271"/>
      <c r="J82" s="271"/>
    </row>
    <row r="83" spans="1:10" ht="48" thickBot="1">
      <c r="A83" s="275" t="s">
        <v>163</v>
      </c>
      <c r="B83" s="274" t="s">
        <v>276</v>
      </c>
      <c r="C83" s="276"/>
      <c r="D83" s="450"/>
      <c r="E83" s="450">
        <f>E24-E32+E45+E58+E63+E49+E51+E77+E80-E53</f>
        <v>127.1456</v>
      </c>
      <c r="F83" s="276"/>
      <c r="G83" s="271"/>
      <c r="H83" s="271"/>
      <c r="I83" s="271"/>
      <c r="J83" s="271"/>
    </row>
    <row r="84" spans="1:10" ht="32.25" thickBot="1">
      <c r="A84" s="275"/>
      <c r="B84" s="274" t="s">
        <v>177</v>
      </c>
      <c r="C84" s="273"/>
      <c r="D84" s="272"/>
      <c r="E84" s="272">
        <f>E82-E83</f>
        <v>0.00039999999999906777</v>
      </c>
      <c r="F84" s="273"/>
      <c r="G84" s="271"/>
      <c r="H84" s="271"/>
      <c r="I84" s="271"/>
      <c r="J84" s="271"/>
    </row>
    <row r="85" spans="1:6" ht="16.5" thickBot="1">
      <c r="A85" s="270"/>
      <c r="B85" s="269"/>
      <c r="C85" s="267"/>
      <c r="D85" s="268"/>
      <c r="E85" s="267"/>
      <c r="F85" s="266"/>
    </row>
    <row r="86" spans="1:6" ht="15.75">
      <c r="A86" s="265"/>
      <c r="B86" s="264" t="s">
        <v>90</v>
      </c>
      <c r="C86" s="263"/>
      <c r="D86" s="262"/>
      <c r="E86" s="261"/>
      <c r="F86" s="260"/>
    </row>
    <row r="87" spans="1:6" ht="15.75">
      <c r="A87" s="259" t="s">
        <v>2</v>
      </c>
      <c r="B87" s="258" t="s">
        <v>91</v>
      </c>
      <c r="C87" s="257"/>
      <c r="D87" s="256"/>
      <c r="E87" s="255"/>
      <c r="F87" s="254"/>
    </row>
    <row r="88" spans="1:6" ht="15.75">
      <c r="A88" s="253" t="s">
        <v>231</v>
      </c>
      <c r="B88" s="252" t="s">
        <v>93</v>
      </c>
      <c r="C88" s="251"/>
      <c r="D88" s="250"/>
      <c r="E88" s="249"/>
      <c r="F88" s="248"/>
    </row>
    <row r="89" spans="1:6" ht="16.5" thickBot="1">
      <c r="A89" s="247" t="s">
        <v>232</v>
      </c>
      <c r="B89" s="246" t="s">
        <v>235</v>
      </c>
      <c r="C89" s="245"/>
      <c r="D89" s="244"/>
      <c r="E89" s="243"/>
      <c r="F89" s="242"/>
    </row>
    <row r="90" spans="3:6" ht="15.75">
      <c r="C90" s="236"/>
      <c r="D90" s="241"/>
      <c r="E90" s="236"/>
      <c r="F90" s="236"/>
    </row>
    <row r="91" spans="1:6" ht="15.75">
      <c r="A91" s="240" t="s">
        <v>94</v>
      </c>
      <c r="B91" s="239"/>
      <c r="C91" s="238"/>
      <c r="D91" s="237"/>
      <c r="E91" s="236"/>
      <c r="F91" s="236"/>
    </row>
  </sheetData>
  <sheetProtection/>
  <mergeCells count="6">
    <mergeCell ref="A15:A16"/>
    <mergeCell ref="B15:B16"/>
    <mergeCell ref="E15:F15"/>
    <mergeCell ref="C15:D15"/>
    <mergeCell ref="A5:F5"/>
    <mergeCell ref="D10:F10"/>
  </mergeCells>
  <printOptions/>
  <pageMargins left="0.75" right="0.75" top="1" bottom="1" header="0.5" footer="0.5"/>
  <pageSetup fitToHeight="3" horizontalDpi="600" verticalDpi="600" orientation="portrait" paperSize="9" scale="70" r:id="rId1"/>
  <rowBreaks count="1" manualBreakCount="1">
    <brk id="6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2">
      <selection activeCell="I12" sqref="I12"/>
    </sheetView>
  </sheetViews>
  <sheetFormatPr defaultColWidth="9.00390625" defaultRowHeight="15.75"/>
  <cols>
    <col min="1" max="1" width="13.50390625" style="1" customWidth="1"/>
    <col min="2" max="2" width="39.00390625" style="1" customWidth="1"/>
    <col min="3" max="3" width="12.625" style="1" customWidth="1"/>
    <col min="4" max="5" width="14.00390625" style="1" customWidth="1"/>
    <col min="6" max="8" width="12.625" style="1" customWidth="1"/>
    <col min="9" max="9" width="13.50390625" style="1" customWidth="1"/>
    <col min="10" max="12" width="12.625" style="1" customWidth="1"/>
    <col min="13" max="16384" width="9.00390625" style="1" customWidth="1"/>
  </cols>
  <sheetData>
    <row r="1" ht="15.75">
      <c r="I1" s="194" t="s">
        <v>383</v>
      </c>
    </row>
    <row r="2" ht="15.75">
      <c r="I2" s="194" t="s">
        <v>210</v>
      </c>
    </row>
    <row r="3" ht="15.75">
      <c r="I3" s="194" t="s">
        <v>350</v>
      </c>
    </row>
    <row r="4" ht="15.75">
      <c r="I4" s="194"/>
    </row>
    <row r="5" spans="1:9" ht="35.25" customHeight="1">
      <c r="A5" s="833" t="s">
        <v>420</v>
      </c>
      <c r="B5" s="834"/>
      <c r="C5" s="834"/>
      <c r="D5" s="834"/>
      <c r="E5" s="834"/>
      <c r="F5" s="834"/>
      <c r="G5" s="834"/>
      <c r="H5" s="834"/>
      <c r="I5" s="834"/>
    </row>
    <row r="7" ht="15.75">
      <c r="I7" s="2" t="s">
        <v>211</v>
      </c>
    </row>
    <row r="8" spans="5:9" ht="15.75">
      <c r="E8" s="844" t="s">
        <v>412</v>
      </c>
      <c r="F8" s="845"/>
      <c r="G8" s="845"/>
      <c r="H8" s="845"/>
      <c r="I8" s="845"/>
    </row>
    <row r="9" ht="15.75">
      <c r="I9" s="2"/>
    </row>
    <row r="10" spans="6:9" ht="15.75">
      <c r="F10" s="846" t="s">
        <v>406</v>
      </c>
      <c r="G10" s="776"/>
      <c r="H10" s="776"/>
      <c r="I10" s="776"/>
    </row>
    <row r="11" ht="15.75">
      <c r="I11" s="2" t="s">
        <v>528</v>
      </c>
    </row>
    <row r="12" ht="15.75">
      <c r="I12" s="2" t="s">
        <v>212</v>
      </c>
    </row>
    <row r="13" ht="15.75">
      <c r="I13" s="2"/>
    </row>
    <row r="14" spans="1:9" ht="27.75" customHeight="1">
      <c r="A14" s="834" t="s">
        <v>421</v>
      </c>
      <c r="B14" s="834"/>
      <c r="C14" s="834"/>
      <c r="D14" s="834"/>
      <c r="E14" s="834"/>
      <c r="F14" s="834"/>
      <c r="G14" s="834"/>
      <c r="H14" s="834"/>
      <c r="I14" s="834"/>
    </row>
    <row r="15" ht="16.5" thickBot="1">
      <c r="I15" s="2"/>
    </row>
    <row r="16" spans="1:9" ht="42.75" customHeight="1">
      <c r="A16" s="835" t="s">
        <v>15</v>
      </c>
      <c r="B16" s="838" t="s">
        <v>36</v>
      </c>
      <c r="C16" s="838" t="s">
        <v>382</v>
      </c>
      <c r="D16" s="838" t="s">
        <v>480</v>
      </c>
      <c r="E16" s="838"/>
      <c r="F16" s="838"/>
      <c r="G16" s="838"/>
      <c r="H16" s="838"/>
      <c r="I16" s="841" t="s">
        <v>381</v>
      </c>
    </row>
    <row r="17" spans="1:9" ht="36" customHeight="1">
      <c r="A17" s="836"/>
      <c r="B17" s="839"/>
      <c r="C17" s="839"/>
      <c r="D17" s="181" t="s">
        <v>479</v>
      </c>
      <c r="E17" s="181" t="s">
        <v>18</v>
      </c>
      <c r="F17" s="181" t="s">
        <v>19</v>
      </c>
      <c r="G17" s="181" t="s">
        <v>20</v>
      </c>
      <c r="H17" s="181" t="s">
        <v>21</v>
      </c>
      <c r="I17" s="842"/>
    </row>
    <row r="18" spans="1:9" ht="31.5" customHeight="1" thickBot="1">
      <c r="A18" s="837"/>
      <c r="B18" s="840"/>
      <c r="C18" s="840"/>
      <c r="D18" s="32" t="s">
        <v>380</v>
      </c>
      <c r="E18" s="32" t="s">
        <v>22</v>
      </c>
      <c r="F18" s="32" t="s">
        <v>22</v>
      </c>
      <c r="G18" s="32" t="s">
        <v>22</v>
      </c>
      <c r="H18" s="32" t="s">
        <v>22</v>
      </c>
      <c r="I18" s="843"/>
    </row>
    <row r="19" spans="1:9" ht="23.25" customHeight="1">
      <c r="A19" s="23"/>
      <c r="B19" s="24" t="s">
        <v>37</v>
      </c>
      <c r="C19" s="366">
        <v>0</v>
      </c>
      <c r="D19" s="369">
        <f>D20</f>
        <v>6.1104069800000005</v>
      </c>
      <c r="E19" s="370">
        <f>E20</f>
        <v>0</v>
      </c>
      <c r="F19" s="370">
        <f>F20</f>
        <v>0</v>
      </c>
      <c r="G19" s="370">
        <f>G20</f>
        <v>3.57151544</v>
      </c>
      <c r="H19" s="370">
        <f>H20</f>
        <v>2.53889154</v>
      </c>
      <c r="I19" s="371">
        <v>0</v>
      </c>
    </row>
    <row r="20" spans="1:9" ht="31.5">
      <c r="A20" s="15" t="s">
        <v>2</v>
      </c>
      <c r="B20" s="13" t="s">
        <v>109</v>
      </c>
      <c r="C20" s="366">
        <v>0</v>
      </c>
      <c r="D20" s="372">
        <f>E20+F20+G20+H20</f>
        <v>6.1104069800000005</v>
      </c>
      <c r="E20" s="196">
        <f>E21</f>
        <v>0</v>
      </c>
      <c r="F20" s="196">
        <f>F21</f>
        <v>0</v>
      </c>
      <c r="G20" s="196">
        <f>G21</f>
        <v>3.57151544</v>
      </c>
      <c r="H20" s="196">
        <f>H21</f>
        <v>2.53889154</v>
      </c>
      <c r="I20" s="195">
        <v>0</v>
      </c>
    </row>
    <row r="21" spans="1:9" ht="39" customHeight="1">
      <c r="A21" s="34" t="s">
        <v>3</v>
      </c>
      <c r="B21" s="13" t="str">
        <f>'Формат ФСТ'!B11</f>
        <v>Проект "Создание системы телемеханизации в распределительных трансформаторных подстанциях (РТП) и трансформаторных подстанциях (ТП), расположенных в г. Москва, п. Внуковское (мкр. Солнцево-парк)"</v>
      </c>
      <c r="C21" s="366">
        <v>0</v>
      </c>
      <c r="D21" s="372">
        <f>SUM(D22:D26)</f>
        <v>6.11040698</v>
      </c>
      <c r="E21" s="196">
        <f>SUM(E22:E26)</f>
        <v>0</v>
      </c>
      <c r="F21" s="196">
        <f>SUM(F22:F26)</f>
        <v>0</v>
      </c>
      <c r="G21" s="196">
        <f>SUM(G22:G26)</f>
        <v>3.57151544</v>
      </c>
      <c r="H21" s="196">
        <f>SUM(H22:H26)</f>
        <v>2.53889154</v>
      </c>
      <c r="I21" s="195">
        <v>0</v>
      </c>
    </row>
    <row r="22" spans="1:9" ht="89.25" customHeight="1">
      <c r="A22" s="12">
        <v>1</v>
      </c>
      <c r="B22" s="3" t="str">
        <f>'Формат ФСТ'!B12</f>
        <v>Установка комплекса телемеханики в  распределительной 
трансформаторной подстанции РТП-1, расположенной по адресу: г. Москва, п. Внуковское, ул. Авиаконструктора Петлякова, 13, стр. 1</v>
      </c>
      <c r="C22" s="366">
        <v>0</v>
      </c>
      <c r="D22" s="372">
        <f>'1 приложение 1.1'!X21</f>
        <v>1.78575772</v>
      </c>
      <c r="E22" s="197">
        <v>0</v>
      </c>
      <c r="F22" s="197">
        <v>0</v>
      </c>
      <c r="G22" s="197">
        <f>D22</f>
        <v>1.78575772</v>
      </c>
      <c r="H22" s="197">
        <v>0</v>
      </c>
      <c r="I22" s="195">
        <v>0</v>
      </c>
    </row>
    <row r="23" spans="1:9" ht="42.75" customHeight="1">
      <c r="A23" s="12">
        <v>2</v>
      </c>
      <c r="B23" s="3" t="str">
        <f>'Формат ФСТ'!B13</f>
        <v>Установка комплекса телемеханики в  распределительной трансформаторной подстанции РТП-2, расположенной по адресу: г. Москва, п. Внуковское, ул. Летчика Грицевца, 9</v>
      </c>
      <c r="C23" s="366">
        <v>0</v>
      </c>
      <c r="D23" s="372">
        <f>'1 приложение 1.1'!X22</f>
        <v>1.78575772</v>
      </c>
      <c r="E23" s="197">
        <v>0</v>
      </c>
      <c r="F23" s="197">
        <v>0</v>
      </c>
      <c r="G23" s="197">
        <f>D23</f>
        <v>1.78575772</v>
      </c>
      <c r="H23" s="197">
        <v>0</v>
      </c>
      <c r="I23" s="195">
        <v>0</v>
      </c>
    </row>
    <row r="24" spans="1:9" ht="84" customHeight="1">
      <c r="A24" s="12">
        <v>3</v>
      </c>
      <c r="B24" s="3" t="str">
        <f>'Формат ФСТ'!B14</f>
        <v>Установка комплекса телемеханики в трансформаторной подстанции ТП-5, расположенной по адресу: г. Москва, п. Внуковское, ул. Авиаконструктора Петлякова, 17, стр. 1</v>
      </c>
      <c r="C24" s="366">
        <v>0</v>
      </c>
      <c r="D24" s="372">
        <f>'1 приложение 1.1'!X23</f>
        <v>0.84629718</v>
      </c>
      <c r="E24" s="197">
        <v>0</v>
      </c>
      <c r="F24" s="197">
        <v>0</v>
      </c>
      <c r="G24" s="197">
        <v>0</v>
      </c>
      <c r="H24" s="197">
        <f>D24</f>
        <v>0.84629718</v>
      </c>
      <c r="I24" s="195">
        <v>0</v>
      </c>
    </row>
    <row r="25" spans="1:9" ht="74.25" customHeight="1">
      <c r="A25" s="12">
        <v>4</v>
      </c>
      <c r="B25" s="3" t="str">
        <f>'Формат ФСТ'!B15</f>
        <v>Установка комплекса телемеханики в трансформаторной подстанции ТП-6, расположенной по адресу: г. Москва, п. Внуковское, ул. Авиаконструктора Петлякова, 3</v>
      </c>
      <c r="C25" s="366">
        <v>0</v>
      </c>
      <c r="D25" s="372">
        <f>'1 приложение 1.1'!X24</f>
        <v>0.84629718</v>
      </c>
      <c r="E25" s="197">
        <v>0</v>
      </c>
      <c r="F25" s="197">
        <v>0</v>
      </c>
      <c r="G25" s="197">
        <v>0</v>
      </c>
      <c r="H25" s="197">
        <f>D25</f>
        <v>0.84629718</v>
      </c>
      <c r="I25" s="195">
        <v>0</v>
      </c>
    </row>
    <row r="26" spans="1:9" ht="80.25" customHeight="1">
      <c r="A26" s="12">
        <v>5</v>
      </c>
      <c r="B26" s="3" t="str">
        <f>'Формат ФСТ'!B16</f>
        <v>Установка комплекса телемеханики в трансформаторной подстанции ТП-20, расположенной по адресу: г. Москва, п. Внуковское, ул. Летчика Грицевца, 16, стр. 1</v>
      </c>
      <c r="C26" s="366">
        <v>0</v>
      </c>
      <c r="D26" s="372">
        <f>'1 приложение 1.1'!X25</f>
        <v>0.84629718</v>
      </c>
      <c r="E26" s="197">
        <v>0</v>
      </c>
      <c r="F26" s="197">
        <v>0</v>
      </c>
      <c r="G26" s="197">
        <v>0</v>
      </c>
      <c r="H26" s="197">
        <f>D26</f>
        <v>0.84629718</v>
      </c>
      <c r="I26" s="195">
        <v>0</v>
      </c>
    </row>
    <row r="27" spans="1:9" ht="15.75">
      <c r="A27" s="847" t="s">
        <v>90</v>
      </c>
      <c r="B27" s="848"/>
      <c r="C27" s="367"/>
      <c r="D27" s="373"/>
      <c r="E27" s="193"/>
      <c r="F27" s="193"/>
      <c r="G27" s="193"/>
      <c r="H27" s="192"/>
      <c r="I27" s="191"/>
    </row>
    <row r="28" spans="1:9" ht="31.5">
      <c r="A28" s="31"/>
      <c r="B28" s="30" t="s">
        <v>108</v>
      </c>
      <c r="C28" s="368"/>
      <c r="D28" s="437"/>
      <c r="E28" s="192"/>
      <c r="F28" s="192"/>
      <c r="G28" s="192"/>
      <c r="H28" s="192"/>
      <c r="I28" s="191"/>
    </row>
    <row r="29" spans="1:9" ht="15.75">
      <c r="A29" s="29">
        <v>1</v>
      </c>
      <c r="B29" s="8" t="s">
        <v>38</v>
      </c>
      <c r="C29" s="367"/>
      <c r="D29" s="373"/>
      <c r="E29" s="193"/>
      <c r="F29" s="193"/>
      <c r="G29" s="193"/>
      <c r="H29" s="192"/>
      <c r="I29" s="191"/>
    </row>
    <row r="30" spans="1:9" ht="15.75">
      <c r="A30" s="29">
        <v>2</v>
      </c>
      <c r="B30" s="8" t="s">
        <v>40</v>
      </c>
      <c r="C30" s="367"/>
      <c r="D30" s="373"/>
      <c r="E30" s="193"/>
      <c r="F30" s="193"/>
      <c r="G30" s="193"/>
      <c r="H30" s="192"/>
      <c r="I30" s="191"/>
    </row>
    <row r="31" spans="1:10" s="413" customFormat="1" ht="16.5" thickBot="1">
      <c r="A31" s="27" t="s">
        <v>39</v>
      </c>
      <c r="B31" s="28"/>
      <c r="C31" s="55"/>
      <c r="D31" s="374"/>
      <c r="E31" s="190"/>
      <c r="F31" s="190"/>
      <c r="G31" s="190"/>
      <c r="H31" s="190"/>
      <c r="I31" s="189"/>
      <c r="J31" s="1"/>
    </row>
    <row r="32" spans="1:9" ht="15.75">
      <c r="A32" s="25"/>
      <c r="B32" s="25"/>
      <c r="C32" s="16"/>
      <c r="D32" s="16"/>
      <c r="E32" s="16"/>
      <c r="F32" s="16"/>
      <c r="G32" s="16"/>
      <c r="H32" s="16"/>
      <c r="I32" s="16"/>
    </row>
    <row r="33" spans="1:9" ht="15.75">
      <c r="A33" s="849" t="s">
        <v>379</v>
      </c>
      <c r="B33" s="849"/>
      <c r="C33" s="849"/>
      <c r="D33" s="849"/>
      <c r="E33" s="849"/>
      <c r="F33" s="849"/>
      <c r="G33" s="849"/>
      <c r="H33" s="849"/>
      <c r="I33" s="849"/>
    </row>
    <row r="34" spans="1:9" ht="15.75">
      <c r="A34" s="849" t="s">
        <v>378</v>
      </c>
      <c r="B34" s="849"/>
      <c r="C34" s="849"/>
      <c r="D34" s="849"/>
      <c r="E34" s="849"/>
      <c r="F34" s="849"/>
      <c r="G34" s="849"/>
      <c r="H34" s="849"/>
      <c r="I34" s="849"/>
    </row>
    <row r="35" spans="1:9" ht="15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5.75" customHeight="1" thickBot="1">
      <c r="A36" s="16"/>
      <c r="B36" s="16"/>
      <c r="C36" s="16"/>
      <c r="D36" s="16"/>
      <c r="E36" s="16"/>
      <c r="F36" s="16"/>
      <c r="G36" s="16"/>
      <c r="H36" s="16"/>
      <c r="I36" s="16"/>
    </row>
    <row r="37" spans="1:7" ht="15.75">
      <c r="A37" s="452"/>
      <c r="B37" s="453"/>
      <c r="C37" s="453" t="s">
        <v>17</v>
      </c>
      <c r="D37" s="453" t="s">
        <v>18</v>
      </c>
      <c r="E37" s="453" t="s">
        <v>19</v>
      </c>
      <c r="F37" s="453" t="s">
        <v>20</v>
      </c>
      <c r="G37" s="454" t="s">
        <v>21</v>
      </c>
    </row>
    <row r="38" spans="1:7" ht="15.75">
      <c r="A38" s="409"/>
      <c r="B38" s="181"/>
      <c r="C38" s="181" t="s">
        <v>370</v>
      </c>
      <c r="D38" s="181" t="s">
        <v>22</v>
      </c>
      <c r="E38" s="181" t="s">
        <v>22</v>
      </c>
      <c r="F38" s="181" t="s">
        <v>22</v>
      </c>
      <c r="G38" s="365" t="s">
        <v>22</v>
      </c>
    </row>
    <row r="39" spans="1:7" ht="15.75">
      <c r="A39" s="12">
        <v>1</v>
      </c>
      <c r="B39" s="3" t="s">
        <v>25</v>
      </c>
      <c r="C39" s="61">
        <f>D19</f>
        <v>6.1104069800000005</v>
      </c>
      <c r="D39" s="61">
        <f>E19</f>
        <v>0</v>
      </c>
      <c r="E39" s="61">
        <f>F19</f>
        <v>0</v>
      </c>
      <c r="F39" s="61">
        <f>G19</f>
        <v>3.57151544</v>
      </c>
      <c r="G39" s="464">
        <f>H19</f>
        <v>2.53889154</v>
      </c>
    </row>
    <row r="40" spans="1:7" ht="15.75">
      <c r="A40" s="46" t="s">
        <v>3</v>
      </c>
      <c r="B40" s="3" t="s">
        <v>26</v>
      </c>
      <c r="C40" s="60">
        <f>SUM(D40:G40)</f>
        <v>5.178311000000001</v>
      </c>
      <c r="D40" s="60">
        <f>D39/1.18-D46</f>
        <v>0</v>
      </c>
      <c r="E40" s="60">
        <f>E39/1.18-E46</f>
        <v>0</v>
      </c>
      <c r="F40" s="60">
        <f>F39/1.18-F46</f>
        <v>3.026708</v>
      </c>
      <c r="G40" s="465">
        <f>G39/1.18-G46</f>
        <v>2.151603</v>
      </c>
    </row>
    <row r="41" spans="1:7" ht="36.75" customHeight="1">
      <c r="A41" s="46" t="s">
        <v>27</v>
      </c>
      <c r="B41" s="3" t="s">
        <v>377</v>
      </c>
      <c r="C41" s="60">
        <f>'8 приложение 4.2'!C17</f>
        <v>5.178</v>
      </c>
      <c r="D41" s="60">
        <f>D40</f>
        <v>0</v>
      </c>
      <c r="E41" s="60">
        <f>E40</f>
        <v>0</v>
      </c>
      <c r="F41" s="60">
        <f>F40</f>
        <v>3.026708</v>
      </c>
      <c r="G41" s="465">
        <f>G40</f>
        <v>2.151603</v>
      </c>
    </row>
    <row r="42" spans="1:7" ht="31.5">
      <c r="A42" s="46" t="s">
        <v>42</v>
      </c>
      <c r="B42" s="3" t="s">
        <v>376</v>
      </c>
      <c r="C42" s="60"/>
      <c r="D42" s="60"/>
      <c r="E42" s="60"/>
      <c r="F42" s="60"/>
      <c r="G42" s="465"/>
    </row>
    <row r="43" spans="1:7" ht="47.25">
      <c r="A43" s="46" t="s">
        <v>46</v>
      </c>
      <c r="B43" s="3" t="s">
        <v>375</v>
      </c>
      <c r="C43" s="61"/>
      <c r="D43" s="61"/>
      <c r="E43" s="61"/>
      <c r="F43" s="61"/>
      <c r="G43" s="465"/>
    </row>
    <row r="44" spans="1:7" ht="31.5">
      <c r="A44" s="46" t="s">
        <v>47</v>
      </c>
      <c r="B44" s="3" t="s">
        <v>374</v>
      </c>
      <c r="C44" s="61"/>
      <c r="D44" s="61"/>
      <c r="E44" s="61"/>
      <c r="F44" s="61"/>
      <c r="G44" s="465"/>
    </row>
    <row r="45" spans="1:7" ht="31.5">
      <c r="A45" s="46" t="s">
        <v>48</v>
      </c>
      <c r="B45" s="3" t="s">
        <v>373</v>
      </c>
      <c r="C45" s="198"/>
      <c r="D45" s="198"/>
      <c r="E45" s="198"/>
      <c r="F45" s="198"/>
      <c r="G45" s="465"/>
    </row>
    <row r="46" spans="1:7" ht="15.75">
      <c r="A46" s="46" t="s">
        <v>4</v>
      </c>
      <c r="B46" s="3" t="s">
        <v>28</v>
      </c>
      <c r="C46" s="60">
        <v>0</v>
      </c>
      <c r="D46" s="60">
        <f>C46/4</f>
        <v>0</v>
      </c>
      <c r="E46" s="60">
        <f>D46</f>
        <v>0</v>
      </c>
      <c r="F46" s="60">
        <f>D46</f>
        <v>0</v>
      </c>
      <c r="G46" s="465">
        <f>D46</f>
        <v>0</v>
      </c>
    </row>
    <row r="47" spans="1:7" ht="15.75">
      <c r="A47" s="46" t="s">
        <v>14</v>
      </c>
      <c r="B47" s="3" t="s">
        <v>324</v>
      </c>
      <c r="C47" s="60">
        <f>'8 приложение 4.2'!C28</f>
        <v>0.932</v>
      </c>
      <c r="D47" s="127">
        <f>ROUND((D40+D46)*0.18,5)</f>
        <v>0</v>
      </c>
      <c r="E47" s="127">
        <f>ROUND((E40+E46)*0.18,5)</f>
        <v>0</v>
      </c>
      <c r="F47" s="127">
        <f>ROUND((F40+F46)*0.18,5)</f>
        <v>0.54481</v>
      </c>
      <c r="G47" s="466">
        <f>ROUND((G40+G46)*0.18,5)</f>
        <v>0.38729</v>
      </c>
    </row>
    <row r="48" spans="1:7" ht="15.75">
      <c r="A48" s="46" t="s">
        <v>29</v>
      </c>
      <c r="B48" s="3" t="s">
        <v>30</v>
      </c>
      <c r="C48" s="198"/>
      <c r="D48" s="198"/>
      <c r="E48" s="198"/>
      <c r="F48" s="198"/>
      <c r="G48" s="465"/>
    </row>
    <row r="49" spans="1:7" ht="15.75">
      <c r="A49" s="46" t="s">
        <v>31</v>
      </c>
      <c r="B49" s="3" t="s">
        <v>372</v>
      </c>
      <c r="C49" s="198"/>
      <c r="D49" s="198"/>
      <c r="E49" s="198"/>
      <c r="F49" s="198"/>
      <c r="G49" s="465"/>
    </row>
    <row r="50" spans="1:7" ht="15.75">
      <c r="A50" s="46" t="s">
        <v>5</v>
      </c>
      <c r="B50" s="3" t="s">
        <v>371</v>
      </c>
      <c r="C50" s="198"/>
      <c r="D50" s="198"/>
      <c r="E50" s="198"/>
      <c r="F50" s="198"/>
      <c r="G50" s="465"/>
    </row>
    <row r="51" spans="1:7" ht="15.75">
      <c r="A51" s="46" t="s">
        <v>6</v>
      </c>
      <c r="B51" s="3" t="s">
        <v>106</v>
      </c>
      <c r="C51" s="198"/>
      <c r="D51" s="198"/>
      <c r="E51" s="198"/>
      <c r="F51" s="198"/>
      <c r="G51" s="465"/>
    </row>
    <row r="52" spans="1:7" ht="15.75">
      <c r="A52" s="46" t="s">
        <v>7</v>
      </c>
      <c r="B52" s="3" t="s">
        <v>104</v>
      </c>
      <c r="C52" s="188"/>
      <c r="D52" s="188"/>
      <c r="E52" s="188"/>
      <c r="F52" s="188"/>
      <c r="G52" s="467"/>
    </row>
    <row r="53" spans="1:7" ht="15.75">
      <c r="A53" s="46" t="s">
        <v>8</v>
      </c>
      <c r="B53" s="3" t="s">
        <v>105</v>
      </c>
      <c r="C53" s="188"/>
      <c r="D53" s="188"/>
      <c r="E53" s="188"/>
      <c r="F53" s="188"/>
      <c r="G53" s="467"/>
    </row>
    <row r="54" spans="1:7" ht="15.75">
      <c r="A54" s="46" t="s">
        <v>9</v>
      </c>
      <c r="B54" s="3" t="s">
        <v>32</v>
      </c>
      <c r="C54" s="188"/>
      <c r="D54" s="188"/>
      <c r="E54" s="188"/>
      <c r="F54" s="188"/>
      <c r="G54" s="467"/>
    </row>
    <row r="55" spans="1:7" ht="15.75">
      <c r="A55" s="46" t="s">
        <v>51</v>
      </c>
      <c r="B55" s="3" t="s">
        <v>45</v>
      </c>
      <c r="C55" s="188"/>
      <c r="D55" s="188"/>
      <c r="E55" s="188"/>
      <c r="F55" s="188"/>
      <c r="G55" s="467"/>
    </row>
    <row r="56" spans="1:7" ht="16.5" thickBot="1">
      <c r="A56" s="49" t="s">
        <v>95</v>
      </c>
      <c r="B56" s="182" t="s">
        <v>33</v>
      </c>
      <c r="C56" s="187"/>
      <c r="D56" s="187"/>
      <c r="E56" s="187"/>
      <c r="F56" s="187"/>
      <c r="G56" s="468"/>
    </row>
    <row r="57" spans="1:8" ht="15.75">
      <c r="A57" s="18"/>
      <c r="B57" s="33"/>
      <c r="C57" s="16"/>
      <c r="D57" s="16"/>
      <c r="E57" s="16"/>
      <c r="F57" s="16"/>
      <c r="G57" s="16"/>
      <c r="H57" s="18"/>
    </row>
    <row r="58" spans="1:7" ht="15.75">
      <c r="A58" s="10" t="s">
        <v>369</v>
      </c>
      <c r="C58" s="16"/>
      <c r="D58" s="16"/>
      <c r="E58" s="16"/>
      <c r="F58" s="16"/>
      <c r="G58" s="16"/>
    </row>
    <row r="59" spans="1:7" ht="15.75">
      <c r="A59" s="10"/>
      <c r="C59" s="16"/>
      <c r="D59" s="16"/>
      <c r="E59" s="16"/>
      <c r="F59" s="16"/>
      <c r="G59" s="16"/>
    </row>
    <row r="60" spans="1:7" ht="15.75">
      <c r="A60" s="10"/>
      <c r="C60" s="16"/>
      <c r="D60" s="16"/>
      <c r="E60" s="16"/>
      <c r="F60" s="16"/>
      <c r="G60" s="16"/>
    </row>
    <row r="61" spans="1:7" ht="15.75">
      <c r="A61" s="10"/>
      <c r="C61" s="16"/>
      <c r="D61" s="16"/>
      <c r="E61" s="16"/>
      <c r="F61" s="16"/>
      <c r="G61" s="16"/>
    </row>
    <row r="62" spans="1:7" ht="15.75">
      <c r="A62" s="10"/>
      <c r="C62" s="16"/>
      <c r="D62" s="16"/>
      <c r="E62" s="16"/>
      <c r="F62" s="16"/>
      <c r="G62" s="16"/>
    </row>
    <row r="63" spans="1:7" ht="15.75">
      <c r="A63" s="10"/>
      <c r="C63" s="16"/>
      <c r="D63" s="16"/>
      <c r="E63" s="16"/>
      <c r="F63" s="16"/>
      <c r="G63" s="16"/>
    </row>
    <row r="65" spans="1:12" ht="15.75">
      <c r="A65" s="834" t="s">
        <v>529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</row>
    <row r="66" ht="16.5" thickBot="1"/>
    <row r="67" spans="1:12" ht="15.75">
      <c r="A67" s="729" t="s">
        <v>0</v>
      </c>
      <c r="B67" s="731" t="s">
        <v>368</v>
      </c>
      <c r="C67" s="850" t="s">
        <v>43</v>
      </c>
      <c r="D67" s="850"/>
      <c r="E67" s="850"/>
      <c r="F67" s="850"/>
      <c r="G67" s="850"/>
      <c r="H67" s="850" t="s">
        <v>366</v>
      </c>
      <c r="I67" s="850"/>
      <c r="J67" s="850"/>
      <c r="K67" s="850"/>
      <c r="L67" s="851"/>
    </row>
    <row r="68" spans="1:12" ht="15.75">
      <c r="A68" s="730"/>
      <c r="B68" s="732"/>
      <c r="C68" s="852" t="s">
        <v>370</v>
      </c>
      <c r="D68" s="852"/>
      <c r="E68" s="852"/>
      <c r="F68" s="852"/>
      <c r="G68" s="852"/>
      <c r="H68" s="852" t="s">
        <v>370</v>
      </c>
      <c r="I68" s="852"/>
      <c r="J68" s="852"/>
      <c r="K68" s="852"/>
      <c r="L68" s="853"/>
    </row>
    <row r="69" spans="1:12" ht="15.75" customHeight="1">
      <c r="A69" s="730"/>
      <c r="B69" s="732"/>
      <c r="C69" s="839" t="s">
        <v>485</v>
      </c>
      <c r="D69" s="839"/>
      <c r="E69" s="839"/>
      <c r="F69" s="839"/>
      <c r="G69" s="839"/>
      <c r="H69" s="839" t="s">
        <v>485</v>
      </c>
      <c r="I69" s="839"/>
      <c r="J69" s="839"/>
      <c r="K69" s="839"/>
      <c r="L69" s="854"/>
    </row>
    <row r="70" spans="1:12" ht="31.5">
      <c r="A70" s="730"/>
      <c r="B70" s="732"/>
      <c r="C70" s="181" t="s">
        <v>481</v>
      </c>
      <c r="D70" s="181" t="s">
        <v>482</v>
      </c>
      <c r="E70" s="181" t="s">
        <v>483</v>
      </c>
      <c r="F70" s="181" t="s">
        <v>484</v>
      </c>
      <c r="G70" s="181" t="s">
        <v>384</v>
      </c>
      <c r="H70" s="181" t="s">
        <v>481</v>
      </c>
      <c r="I70" s="181" t="s">
        <v>482</v>
      </c>
      <c r="J70" s="181" t="s">
        <v>483</v>
      </c>
      <c r="K70" s="181" t="s">
        <v>484</v>
      </c>
      <c r="L70" s="365" t="s">
        <v>384</v>
      </c>
    </row>
    <row r="71" spans="1:12" ht="15.75">
      <c r="A71" s="184">
        <v>1</v>
      </c>
      <c r="B71" s="186">
        <v>2</v>
      </c>
      <c r="C71" s="186">
        <v>3</v>
      </c>
      <c r="D71" s="186">
        <v>4</v>
      </c>
      <c r="E71" s="186">
        <v>5</v>
      </c>
      <c r="F71" s="186">
        <v>6</v>
      </c>
      <c r="G71" s="186">
        <v>7</v>
      </c>
      <c r="H71" s="186">
        <v>8</v>
      </c>
      <c r="I71" s="186">
        <v>9</v>
      </c>
      <c r="J71" s="186">
        <v>10</v>
      </c>
      <c r="K71" s="186">
        <v>11</v>
      </c>
      <c r="L71" s="185">
        <v>12</v>
      </c>
    </row>
    <row r="72" spans="1:12" ht="15.75">
      <c r="A72" s="184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5"/>
    </row>
    <row r="73" spans="1:12" ht="41.25" customHeight="1">
      <c r="A73" s="184"/>
      <c r="B73" s="186" t="str">
        <f>B19</f>
        <v>ВСЕГО, </v>
      </c>
      <c r="C73" s="695">
        <v>0</v>
      </c>
      <c r="D73" s="695">
        <f>D74+D75+D76+D77+D78</f>
        <v>2</v>
      </c>
      <c r="E73" s="695">
        <f>E74+E75+E76+E77+E78</f>
        <v>3</v>
      </c>
      <c r="F73" s="695">
        <v>0</v>
      </c>
      <c r="G73" s="695">
        <f>G74+G75+G76+G77+G78</f>
        <v>5</v>
      </c>
      <c r="H73" s="695">
        <v>0</v>
      </c>
      <c r="I73" s="695">
        <v>0</v>
      </c>
      <c r="J73" s="695">
        <v>0</v>
      </c>
      <c r="K73" s="695">
        <f>F73</f>
        <v>0</v>
      </c>
      <c r="L73" s="696">
        <f aca="true" t="shared" si="0" ref="L73:L78">K73</f>
        <v>0</v>
      </c>
    </row>
    <row r="74" spans="1:12" ht="93" customHeight="1">
      <c r="A74" s="183" t="s">
        <v>335</v>
      </c>
      <c r="B74" s="3" t="str">
        <f>'Формат ФСТ'!B12</f>
        <v>Установка комплекса телемеханики в  распределительной 
трансформаторной подстанции РТП-1, расположенной по адресу: г. Москва, п. Внуковское, ул. Авиаконструктора Петлякова, 13, стр. 1</v>
      </c>
      <c r="C74" s="695">
        <v>0</v>
      </c>
      <c r="D74" s="695">
        <v>1</v>
      </c>
      <c r="E74" s="695">
        <v>0</v>
      </c>
      <c r="F74" s="695">
        <v>0</v>
      </c>
      <c r="G74" s="695">
        <f>C74+D74+E74+F74</f>
        <v>1</v>
      </c>
      <c r="H74" s="695">
        <v>0</v>
      </c>
      <c r="I74" s="695">
        <v>0</v>
      </c>
      <c r="J74" s="695">
        <v>0</v>
      </c>
      <c r="K74" s="695">
        <f>F74</f>
        <v>0</v>
      </c>
      <c r="L74" s="696">
        <f t="shared" si="0"/>
        <v>0</v>
      </c>
    </row>
    <row r="75" spans="1:12" ht="45.75" customHeight="1">
      <c r="A75" s="183" t="s">
        <v>320</v>
      </c>
      <c r="B75" s="3" t="str">
        <f>'Формат ФСТ'!B13</f>
        <v>Установка комплекса телемеханики в  распределительной трансформаторной подстанции РТП-2, расположенной по адресу: г. Москва, п. Внуковское, ул. Летчика Грицевца, 9</v>
      </c>
      <c r="C75" s="695">
        <v>0</v>
      </c>
      <c r="D75" s="695">
        <v>1</v>
      </c>
      <c r="E75" s="695">
        <v>0</v>
      </c>
      <c r="F75" s="695">
        <v>0</v>
      </c>
      <c r="G75" s="695">
        <f>C75+D75+E75+F75</f>
        <v>1</v>
      </c>
      <c r="H75" s="695">
        <v>0</v>
      </c>
      <c r="I75" s="695">
        <v>0</v>
      </c>
      <c r="J75" s="695">
        <v>0</v>
      </c>
      <c r="K75" s="695">
        <f>F75</f>
        <v>0</v>
      </c>
      <c r="L75" s="696">
        <f t="shared" si="0"/>
        <v>0</v>
      </c>
    </row>
    <row r="76" spans="1:12" ht="83.25" customHeight="1">
      <c r="A76" s="183" t="s">
        <v>319</v>
      </c>
      <c r="B76" s="3" t="str">
        <f>'Формат ФСТ'!B14</f>
        <v>Установка комплекса телемеханики в трансформаторной подстанции ТП-5, расположенной по адресу: г. Москва, п. Внуковское, ул. Авиаконструктора Петлякова, 17, стр. 1</v>
      </c>
      <c r="C76" s="695">
        <v>0</v>
      </c>
      <c r="D76" s="695">
        <v>0</v>
      </c>
      <c r="E76" s="695">
        <v>1</v>
      </c>
      <c r="F76" s="695">
        <v>0</v>
      </c>
      <c r="G76" s="695">
        <f>C76+D76+E76+F76</f>
        <v>1</v>
      </c>
      <c r="H76" s="695">
        <v>0</v>
      </c>
      <c r="I76" s="695">
        <v>0</v>
      </c>
      <c r="J76" s="695">
        <v>0</v>
      </c>
      <c r="K76" s="695">
        <v>0</v>
      </c>
      <c r="L76" s="696">
        <f t="shared" si="0"/>
        <v>0</v>
      </c>
    </row>
    <row r="77" spans="1:12" ht="73.5" customHeight="1">
      <c r="A77" s="183" t="s">
        <v>341</v>
      </c>
      <c r="B77" s="3" t="str">
        <f>'Формат ФСТ'!B15</f>
        <v>Установка комплекса телемеханики в трансформаторной подстанции ТП-6, расположенной по адресу: г. Москва, п. Внуковское, ул. Авиаконструктора Петлякова, 3</v>
      </c>
      <c r="C77" s="695">
        <v>0</v>
      </c>
      <c r="D77" s="695">
        <v>0</v>
      </c>
      <c r="E77" s="695">
        <v>1</v>
      </c>
      <c r="F77" s="695">
        <v>0</v>
      </c>
      <c r="G77" s="695">
        <f>C77+D77+E77+F77</f>
        <v>1</v>
      </c>
      <c r="H77" s="695">
        <v>0</v>
      </c>
      <c r="I77" s="695">
        <v>0</v>
      </c>
      <c r="J77" s="695">
        <v>0</v>
      </c>
      <c r="K77" s="695">
        <v>0</v>
      </c>
      <c r="L77" s="696">
        <f t="shared" si="0"/>
        <v>0</v>
      </c>
    </row>
    <row r="78" spans="1:12" ht="84" customHeight="1" thickBot="1">
      <c r="A78" s="697" t="s">
        <v>342</v>
      </c>
      <c r="B78" s="182" t="str">
        <f>'Формат ФСТ'!B16</f>
        <v>Установка комплекса телемеханики в трансформаторной подстанции ТП-20, расположенной по адресу: г. Москва, п. Внуковское, ул. Летчика Грицевца, 16, стр. 1</v>
      </c>
      <c r="C78" s="698">
        <v>0</v>
      </c>
      <c r="D78" s="698">
        <v>0</v>
      </c>
      <c r="E78" s="698">
        <v>1</v>
      </c>
      <c r="F78" s="698">
        <v>0</v>
      </c>
      <c r="G78" s="698">
        <f>C78+D78+E78+F78</f>
        <v>1</v>
      </c>
      <c r="H78" s="698">
        <v>0</v>
      </c>
      <c r="I78" s="698">
        <v>0</v>
      </c>
      <c r="J78" s="698">
        <v>0</v>
      </c>
      <c r="K78" s="698">
        <v>0</v>
      </c>
      <c r="L78" s="699">
        <f t="shared" si="0"/>
        <v>0</v>
      </c>
    </row>
    <row r="80" ht="15.75">
      <c r="A80" s="1" t="s">
        <v>369</v>
      </c>
    </row>
  </sheetData>
  <sheetProtection/>
  <mergeCells count="21">
    <mergeCell ref="C69:G69"/>
    <mergeCell ref="H69:L69"/>
    <mergeCell ref="A65:L65"/>
    <mergeCell ref="A67:A70"/>
    <mergeCell ref="B67:B70"/>
    <mergeCell ref="C68:G68"/>
    <mergeCell ref="A27:B27"/>
    <mergeCell ref="A34:I34"/>
    <mergeCell ref="A33:I33"/>
    <mergeCell ref="C67:G67"/>
    <mergeCell ref="H67:L67"/>
    <mergeCell ref="H68:L68"/>
    <mergeCell ref="A5:I5"/>
    <mergeCell ref="A16:A18"/>
    <mergeCell ref="B16:B18"/>
    <mergeCell ref="C16:C18"/>
    <mergeCell ref="D16:H16"/>
    <mergeCell ref="I16:I18"/>
    <mergeCell ref="A14:I14"/>
    <mergeCell ref="E8:I8"/>
    <mergeCell ref="F10:I10"/>
  </mergeCells>
  <printOptions/>
  <pageMargins left="0.31496062992125984" right="0.31496062992125984" top="0.7480314960629921" bottom="0.7086614173228347" header="0.31496062992125984" footer="0.31496062992125984"/>
  <pageSetup fitToHeight="4" horizontalDpi="600" verticalDpi="600" orientation="portrait" paperSize="8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28" sqref="A28:G35"/>
    </sheetView>
  </sheetViews>
  <sheetFormatPr defaultColWidth="9.00390625" defaultRowHeight="15.75"/>
  <cols>
    <col min="2" max="2" width="37.125" style="0" customWidth="1"/>
    <col min="3" max="3" width="17.875" style="0" customWidth="1"/>
    <col min="4" max="4" width="16.25390625" style="0" customWidth="1"/>
    <col min="5" max="5" width="7.75390625" style="0" customWidth="1"/>
    <col min="6" max="6" width="12.625" style="0" customWidth="1"/>
    <col min="7" max="7" width="13.875" style="0" customWidth="1"/>
  </cols>
  <sheetData>
    <row r="1" spans="1:4" ht="36.75" customHeight="1">
      <c r="A1" s="115" t="s">
        <v>0</v>
      </c>
      <c r="B1" s="565" t="s">
        <v>468</v>
      </c>
      <c r="C1" s="565" t="s">
        <v>455</v>
      </c>
      <c r="D1" s="562" t="s">
        <v>467</v>
      </c>
    </row>
    <row r="2" spans="1:4" ht="15.75">
      <c r="A2" s="855" t="s">
        <v>340</v>
      </c>
      <c r="B2" s="856"/>
      <c r="C2" s="856"/>
      <c r="D2" s="857"/>
    </row>
    <row r="3" spans="1:4" ht="45.75" customHeight="1">
      <c r="A3" s="566" t="s">
        <v>335</v>
      </c>
      <c r="B3" s="574" t="s">
        <v>437</v>
      </c>
      <c r="C3" s="567">
        <v>2</v>
      </c>
      <c r="D3" s="568">
        <v>8922.87</v>
      </c>
    </row>
    <row r="4" spans="1:4" ht="15.75">
      <c r="A4" s="566" t="s">
        <v>320</v>
      </c>
      <c r="B4" s="574" t="s">
        <v>438</v>
      </c>
      <c r="C4" s="567">
        <v>1</v>
      </c>
      <c r="D4" s="568">
        <v>1949.15</v>
      </c>
    </row>
    <row r="5" spans="1:4" ht="31.5">
      <c r="A5" s="566" t="s">
        <v>319</v>
      </c>
      <c r="B5" s="574" t="s">
        <v>439</v>
      </c>
      <c r="C5" s="567">
        <v>2</v>
      </c>
      <c r="D5" s="568">
        <v>861.02</v>
      </c>
    </row>
    <row r="6" spans="1:4" ht="15.75">
      <c r="A6" s="566" t="s">
        <v>341</v>
      </c>
      <c r="B6" s="574" t="s">
        <v>440</v>
      </c>
      <c r="C6" s="567">
        <v>2</v>
      </c>
      <c r="D6" s="569">
        <v>686.44</v>
      </c>
    </row>
    <row r="7" spans="1:4" ht="15.75">
      <c r="A7" s="566"/>
      <c r="B7" s="574" t="s">
        <v>44</v>
      </c>
      <c r="C7" s="567"/>
      <c r="D7" s="576">
        <f>SUM(D3:D6)</f>
        <v>12419.480000000001</v>
      </c>
    </row>
    <row r="8" spans="1:4" ht="15.75">
      <c r="A8" s="855" t="s">
        <v>384</v>
      </c>
      <c r="B8" s="856"/>
      <c r="C8" s="856"/>
      <c r="D8" s="857"/>
    </row>
    <row r="9" spans="1:4" ht="31.5">
      <c r="A9" s="566" t="s">
        <v>342</v>
      </c>
      <c r="B9" s="574" t="s">
        <v>408</v>
      </c>
      <c r="C9" s="567">
        <v>1</v>
      </c>
      <c r="D9" s="570">
        <v>14400</v>
      </c>
    </row>
    <row r="10" spans="1:4" ht="15.75">
      <c r="A10" s="566"/>
      <c r="B10" s="574" t="s">
        <v>44</v>
      </c>
      <c r="C10" s="567"/>
      <c r="D10" s="576">
        <f>D9</f>
        <v>14400</v>
      </c>
    </row>
    <row r="11" spans="1:4" ht="15.75">
      <c r="A11" s="855" t="s">
        <v>385</v>
      </c>
      <c r="B11" s="856"/>
      <c r="C11" s="856"/>
      <c r="D11" s="857"/>
    </row>
    <row r="12" spans="1:4" ht="15.75">
      <c r="A12" s="566" t="s">
        <v>343</v>
      </c>
      <c r="B12" s="574" t="s">
        <v>441</v>
      </c>
      <c r="C12" s="567">
        <v>1</v>
      </c>
      <c r="D12" s="569">
        <v>698.31</v>
      </c>
    </row>
    <row r="13" spans="1:4" ht="15.75">
      <c r="A13" s="566" t="s">
        <v>344</v>
      </c>
      <c r="B13" s="574" t="s">
        <v>442</v>
      </c>
      <c r="C13" s="567">
        <v>1</v>
      </c>
      <c r="D13" s="569">
        <v>823.72</v>
      </c>
    </row>
    <row r="14" spans="1:4" ht="15.75">
      <c r="A14" s="566" t="s">
        <v>428</v>
      </c>
      <c r="B14" s="574" t="s">
        <v>443</v>
      </c>
      <c r="C14" s="567">
        <v>1</v>
      </c>
      <c r="D14" s="569">
        <v>1415.25</v>
      </c>
    </row>
    <row r="15" spans="1:4" ht="15.75">
      <c r="A15" s="566" t="s">
        <v>345</v>
      </c>
      <c r="B15" s="574" t="s">
        <v>446</v>
      </c>
      <c r="C15" s="567">
        <v>2</v>
      </c>
      <c r="D15" s="571">
        <v>798.31</v>
      </c>
    </row>
    <row r="16" spans="1:4" ht="15.75">
      <c r="A16" s="566" t="s">
        <v>346</v>
      </c>
      <c r="B16" s="574" t="s">
        <v>447</v>
      </c>
      <c r="C16" s="572">
        <v>2</v>
      </c>
      <c r="D16" s="570">
        <v>930.51</v>
      </c>
    </row>
    <row r="17" spans="1:4" ht="15.75">
      <c r="A17" s="566"/>
      <c r="B17" s="574" t="s">
        <v>44</v>
      </c>
      <c r="C17" s="567"/>
      <c r="D17" s="576">
        <f>SUM(D12:D16)</f>
        <v>4666.099999999999</v>
      </c>
    </row>
    <row r="18" spans="1:4" ht="15.75">
      <c r="A18" s="855" t="s">
        <v>386</v>
      </c>
      <c r="B18" s="856"/>
      <c r="C18" s="856"/>
      <c r="D18" s="857"/>
    </row>
    <row r="19" spans="1:4" ht="15.75">
      <c r="A19" s="566" t="s">
        <v>347</v>
      </c>
      <c r="B19" s="574" t="s">
        <v>444</v>
      </c>
      <c r="C19" s="567">
        <v>1</v>
      </c>
      <c r="D19" s="571">
        <v>1186.44</v>
      </c>
    </row>
    <row r="20" spans="1:4" ht="15.75">
      <c r="A20" s="566" t="s">
        <v>348</v>
      </c>
      <c r="B20" s="574" t="s">
        <v>441</v>
      </c>
      <c r="C20" s="567">
        <v>1</v>
      </c>
      <c r="D20" s="569">
        <v>698.31</v>
      </c>
    </row>
    <row r="21" spans="1:4" ht="15.75">
      <c r="A21" s="566" t="s">
        <v>429</v>
      </c>
      <c r="B21" s="574" t="s">
        <v>438</v>
      </c>
      <c r="C21" s="567">
        <v>1</v>
      </c>
      <c r="D21" s="568">
        <v>1949.15</v>
      </c>
    </row>
    <row r="22" spans="1:4" ht="31.5">
      <c r="A22" s="566" t="s">
        <v>349</v>
      </c>
      <c r="B22" s="574" t="s">
        <v>445</v>
      </c>
      <c r="C22" s="567">
        <v>1</v>
      </c>
      <c r="D22" s="568">
        <v>2584.75</v>
      </c>
    </row>
    <row r="23" spans="1:4" ht="15.75">
      <c r="A23" s="566"/>
      <c r="B23" s="574" t="s">
        <v>44</v>
      </c>
      <c r="C23" s="567"/>
      <c r="D23" s="576">
        <f>SUM(D19:D22)</f>
        <v>6418.65</v>
      </c>
    </row>
    <row r="24" spans="1:4" ht="21.75" customHeight="1" thickBot="1">
      <c r="A24" s="573"/>
      <c r="B24" s="575" t="s">
        <v>254</v>
      </c>
      <c r="C24" s="434"/>
      <c r="D24" s="577">
        <f>D7+D10+D17+D23</f>
        <v>37904.23</v>
      </c>
    </row>
    <row r="25" spans="3:4" ht="20.25" customHeight="1">
      <c r="C25" s="1" t="s">
        <v>469</v>
      </c>
      <c r="D25" s="564">
        <f>D24*1.18</f>
        <v>44726.9914</v>
      </c>
    </row>
    <row r="27" ht="16.5" thickBot="1"/>
    <row r="28" spans="1:7" ht="15.75">
      <c r="A28" s="579"/>
      <c r="B28" s="593" t="s">
        <v>472</v>
      </c>
      <c r="C28" s="580"/>
      <c r="D28" s="580"/>
      <c r="E28" s="563" t="s">
        <v>470</v>
      </c>
      <c r="F28" s="563" t="s">
        <v>471</v>
      </c>
      <c r="G28" s="581" t="s">
        <v>469</v>
      </c>
    </row>
    <row r="29" spans="1:7" ht="47.25">
      <c r="A29" s="582" t="s">
        <v>430</v>
      </c>
      <c r="B29" s="583" t="s">
        <v>448</v>
      </c>
      <c r="C29" s="584" t="s">
        <v>390</v>
      </c>
      <c r="D29" s="584" t="s">
        <v>391</v>
      </c>
      <c r="E29" s="585">
        <v>23</v>
      </c>
      <c r="F29" s="586">
        <v>14218.53</v>
      </c>
      <c r="G29" s="592">
        <f>F29*1.18</f>
        <v>16777.8654</v>
      </c>
    </row>
    <row r="30" spans="1:7" ht="31.5">
      <c r="A30" s="582" t="s">
        <v>431</v>
      </c>
      <c r="B30" s="583" t="s">
        <v>449</v>
      </c>
      <c r="C30" s="584" t="s">
        <v>391</v>
      </c>
      <c r="D30" s="584" t="s">
        <v>393</v>
      </c>
      <c r="E30" s="585">
        <v>16</v>
      </c>
      <c r="F30" s="586">
        <v>10066.51</v>
      </c>
      <c r="G30" s="592">
        <f aca="true" t="shared" si="0" ref="G30:G35">F30*1.18</f>
        <v>11878.4818</v>
      </c>
    </row>
    <row r="31" spans="1:7" ht="31.5">
      <c r="A31" s="582" t="s">
        <v>432</v>
      </c>
      <c r="B31" s="583" t="s">
        <v>450</v>
      </c>
      <c r="C31" s="584" t="s">
        <v>393</v>
      </c>
      <c r="D31" s="584" t="s">
        <v>392</v>
      </c>
      <c r="E31" s="585">
        <v>21</v>
      </c>
      <c r="F31" s="586">
        <v>13032.24</v>
      </c>
      <c r="G31" s="592">
        <f t="shared" si="0"/>
        <v>15378.043199999998</v>
      </c>
    </row>
    <row r="32" spans="1:7" ht="47.25">
      <c r="A32" s="582" t="s">
        <v>433</v>
      </c>
      <c r="B32" s="583" t="s">
        <v>451</v>
      </c>
      <c r="C32" s="584" t="s">
        <v>392</v>
      </c>
      <c r="D32" s="584" t="s">
        <v>409</v>
      </c>
      <c r="E32" s="585">
        <v>20</v>
      </c>
      <c r="F32" s="586">
        <v>12439.09</v>
      </c>
      <c r="G32" s="592">
        <f t="shared" si="0"/>
        <v>14678.126199999999</v>
      </c>
    </row>
    <row r="33" spans="1:7" ht="47.25">
      <c r="A33" s="582" t="s">
        <v>434</v>
      </c>
      <c r="B33" s="583" t="s">
        <v>452</v>
      </c>
      <c r="C33" s="584" t="s">
        <v>409</v>
      </c>
      <c r="D33" s="584" t="s">
        <v>409</v>
      </c>
      <c r="E33" s="585">
        <v>20</v>
      </c>
      <c r="F33" s="586">
        <v>12439.09</v>
      </c>
      <c r="G33" s="592">
        <f t="shared" si="0"/>
        <v>14678.126199999999</v>
      </c>
    </row>
    <row r="34" spans="1:7" ht="31.5">
      <c r="A34" s="582" t="s">
        <v>435</v>
      </c>
      <c r="B34" s="583" t="s">
        <v>453</v>
      </c>
      <c r="C34" s="584" t="s">
        <v>409</v>
      </c>
      <c r="D34" s="584" t="s">
        <v>409</v>
      </c>
      <c r="E34" s="585">
        <v>24</v>
      </c>
      <c r="F34" s="586">
        <v>14779.35</v>
      </c>
      <c r="G34" s="592">
        <f t="shared" si="0"/>
        <v>17439.632999999998</v>
      </c>
    </row>
    <row r="35" spans="1:7" ht="32.25" thickBot="1">
      <c r="A35" s="587" t="s">
        <v>436</v>
      </c>
      <c r="B35" s="588" t="s">
        <v>456</v>
      </c>
      <c r="C35" s="589" t="s">
        <v>409</v>
      </c>
      <c r="D35" s="589" t="s">
        <v>409</v>
      </c>
      <c r="E35" s="590">
        <v>15</v>
      </c>
      <c r="F35" s="591">
        <v>10208.46</v>
      </c>
      <c r="G35" s="592">
        <f t="shared" si="0"/>
        <v>12045.982799999998</v>
      </c>
    </row>
    <row r="36" spans="1:9" ht="15.75">
      <c r="A36" s="578"/>
      <c r="B36" s="578"/>
      <c r="C36" s="578"/>
      <c r="D36" s="578"/>
      <c r="E36" s="578"/>
      <c r="F36" s="578"/>
      <c r="G36" s="578"/>
      <c r="H36" s="578"/>
      <c r="I36" s="578"/>
    </row>
  </sheetData>
  <sheetProtection/>
  <mergeCells count="4">
    <mergeCell ref="A2:D2"/>
    <mergeCell ref="A8:D8"/>
    <mergeCell ref="A11:D11"/>
    <mergeCell ref="A18:D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M43"/>
  <sheetViews>
    <sheetView view="pageBreakPreview" zoomScale="75" zoomScaleNormal="70" zoomScaleSheetLayoutView="75" zoomScalePageLayoutView="0" workbookViewId="0" topLeftCell="L1">
      <selection activeCell="AA2" sqref="AA2"/>
    </sheetView>
  </sheetViews>
  <sheetFormatPr defaultColWidth="9.00390625" defaultRowHeight="15.75"/>
  <cols>
    <col min="1" max="1" width="11.00390625" style="11" bestFit="1" customWidth="1"/>
    <col min="2" max="2" width="36.375" style="11" customWidth="1"/>
    <col min="3" max="3" width="12.50390625" style="11" customWidth="1"/>
    <col min="4" max="5" width="10.625" style="11" customWidth="1"/>
    <col min="6" max="6" width="10.625" style="498" customWidth="1"/>
    <col min="7" max="7" width="14.875" style="11" customWidth="1"/>
    <col min="8" max="8" width="15.25390625" style="11" customWidth="1"/>
    <col min="9" max="9" width="18.125" style="11" customWidth="1"/>
    <col min="10" max="10" width="18.00390625" style="11" customWidth="1"/>
    <col min="11" max="11" width="16.625" style="11" customWidth="1"/>
    <col min="12" max="13" width="8.625" style="11" customWidth="1"/>
    <col min="14" max="14" width="8.625" style="498" customWidth="1"/>
    <col min="15" max="16" width="8.625" style="11" customWidth="1"/>
    <col min="17" max="17" width="8.625" style="498" customWidth="1"/>
    <col min="18" max="19" width="8.625" style="11" customWidth="1"/>
    <col min="20" max="20" width="8.625" style="498" customWidth="1"/>
    <col min="21" max="22" width="8.625" style="203" customWidth="1"/>
    <col min="23" max="23" width="8.625" style="502" customWidth="1"/>
    <col min="24" max="27" width="13.625" style="11" customWidth="1"/>
    <col min="28" max="16384" width="9.00390625" style="11" customWidth="1"/>
  </cols>
  <sheetData>
    <row r="1" spans="1:27" ht="15.75">
      <c r="A1" s="204"/>
      <c r="B1" s="204"/>
      <c r="C1" s="204"/>
      <c r="D1" s="204"/>
      <c r="E1" s="204"/>
      <c r="F1" s="489"/>
      <c r="G1" s="204"/>
      <c r="H1" s="204"/>
      <c r="I1" s="204"/>
      <c r="J1" s="204"/>
      <c r="K1" s="204"/>
      <c r="L1" s="204"/>
      <c r="M1" s="204"/>
      <c r="N1" s="489"/>
      <c r="O1" s="204"/>
      <c r="P1" s="204"/>
      <c r="Q1" s="489"/>
      <c r="R1" s="204"/>
      <c r="S1" s="204"/>
      <c r="T1" s="489"/>
      <c r="U1" s="204"/>
      <c r="V1" s="204"/>
      <c r="W1" s="489"/>
      <c r="X1" s="204"/>
      <c r="Y1" s="204"/>
      <c r="Z1" s="204"/>
      <c r="AA1" s="204"/>
    </row>
    <row r="2" spans="1:27" ht="15.75">
      <c r="A2" s="204"/>
      <c r="B2" s="204"/>
      <c r="C2" s="204"/>
      <c r="D2" s="204"/>
      <c r="E2" s="204"/>
      <c r="F2" s="489"/>
      <c r="G2" s="204"/>
      <c r="H2" s="204"/>
      <c r="I2" s="204"/>
      <c r="J2" s="204"/>
      <c r="K2" s="204"/>
      <c r="L2" s="204"/>
      <c r="M2" s="204"/>
      <c r="N2" s="489"/>
      <c r="O2" s="204"/>
      <c r="P2" s="204"/>
      <c r="Q2" s="489"/>
      <c r="R2" s="204"/>
      <c r="S2" s="204"/>
      <c r="T2" s="489"/>
      <c r="U2" s="204"/>
      <c r="V2" s="204"/>
      <c r="W2" s="489"/>
      <c r="X2" s="204"/>
      <c r="Y2" s="204"/>
      <c r="Z2" s="204"/>
      <c r="AA2" s="364" t="s">
        <v>260</v>
      </c>
    </row>
    <row r="3" spans="1:27" ht="15.75">
      <c r="A3" s="204"/>
      <c r="B3" s="204"/>
      <c r="C3" s="204"/>
      <c r="D3" s="204"/>
      <c r="E3" s="204"/>
      <c r="F3" s="489"/>
      <c r="G3" s="204"/>
      <c r="H3" s="204"/>
      <c r="I3" s="204"/>
      <c r="J3" s="204"/>
      <c r="K3" s="204"/>
      <c r="L3" s="204"/>
      <c r="M3" s="204"/>
      <c r="N3" s="489"/>
      <c r="O3" s="204"/>
      <c r="P3" s="204"/>
      <c r="Q3" s="489"/>
      <c r="R3" s="204"/>
      <c r="S3" s="204"/>
      <c r="T3" s="489"/>
      <c r="U3" s="204"/>
      <c r="V3" s="204"/>
      <c r="W3" s="489"/>
      <c r="X3" s="204"/>
      <c r="Y3" s="204"/>
      <c r="Z3" s="204"/>
      <c r="AA3" s="364" t="s">
        <v>210</v>
      </c>
    </row>
    <row r="4" spans="1:27" ht="15.75">
      <c r="A4" s="205"/>
      <c r="B4" s="205"/>
      <c r="C4" s="205"/>
      <c r="D4" s="205"/>
      <c r="E4" s="205"/>
      <c r="F4" s="490"/>
      <c r="G4" s="205"/>
      <c r="H4" s="205"/>
      <c r="I4" s="205"/>
      <c r="J4" s="205"/>
      <c r="K4" s="205"/>
      <c r="L4" s="205"/>
      <c r="M4" s="205"/>
      <c r="N4" s="490"/>
      <c r="O4" s="205"/>
      <c r="P4" s="205"/>
      <c r="Q4" s="490"/>
      <c r="R4" s="205"/>
      <c r="S4" s="205"/>
      <c r="T4" s="490"/>
      <c r="U4" s="205"/>
      <c r="V4" s="205"/>
      <c r="W4" s="490"/>
      <c r="X4" s="205"/>
      <c r="Y4" s="205"/>
      <c r="Z4" s="205"/>
      <c r="AA4" s="363" t="s">
        <v>350</v>
      </c>
    </row>
    <row r="5" spans="1:27" ht="15.75">
      <c r="A5" s="205"/>
      <c r="B5" s="205"/>
      <c r="C5" s="205"/>
      <c r="D5" s="205"/>
      <c r="E5" s="205"/>
      <c r="F5" s="490"/>
      <c r="G5" s="205"/>
      <c r="H5" s="205"/>
      <c r="I5" s="205"/>
      <c r="J5" s="205"/>
      <c r="K5" s="205"/>
      <c r="L5" s="205"/>
      <c r="M5" s="205"/>
      <c r="N5" s="490"/>
      <c r="O5" s="205"/>
      <c r="P5" s="205"/>
      <c r="Q5" s="490"/>
      <c r="R5" s="205"/>
      <c r="S5" s="205"/>
      <c r="T5" s="490"/>
      <c r="U5" s="205"/>
      <c r="V5" s="205"/>
      <c r="W5" s="490"/>
      <c r="X5" s="205"/>
      <c r="Y5" s="205"/>
      <c r="Z5" s="205"/>
      <c r="AA5" s="363"/>
    </row>
    <row r="6" spans="1:27" ht="15.75">
      <c r="A6" s="735" t="s">
        <v>475</v>
      </c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</row>
    <row r="7" spans="1:27" ht="15.75">
      <c r="A7" s="362"/>
      <c r="B7" s="362"/>
      <c r="C7" s="362"/>
      <c r="D7" s="362"/>
      <c r="E7" s="362"/>
      <c r="F7" s="491"/>
      <c r="G7" s="362"/>
      <c r="H7" s="362"/>
      <c r="I7" s="362"/>
      <c r="J7" s="362"/>
      <c r="K7" s="362"/>
      <c r="L7" s="362"/>
      <c r="M7" s="362"/>
      <c r="N7" s="491"/>
      <c r="O7" s="362"/>
      <c r="P7" s="362"/>
      <c r="Q7" s="491"/>
      <c r="R7" s="362"/>
      <c r="S7" s="362"/>
      <c r="T7" s="491"/>
      <c r="U7" s="362"/>
      <c r="V7" s="362"/>
      <c r="W7" s="491"/>
      <c r="X7" s="362"/>
      <c r="Y7" s="362"/>
      <c r="Z7" s="362"/>
      <c r="AA7" s="362"/>
    </row>
    <row r="8" spans="1:27" ht="15.75">
      <c r="A8" s="205"/>
      <c r="B8" s="205"/>
      <c r="C8" s="205"/>
      <c r="D8" s="205"/>
      <c r="E8" s="205"/>
      <c r="F8" s="490"/>
      <c r="G8" s="205"/>
      <c r="H8" s="205"/>
      <c r="I8" s="205"/>
      <c r="J8" s="205"/>
      <c r="K8" s="205"/>
      <c r="L8" s="205"/>
      <c r="M8" s="205"/>
      <c r="N8" s="490"/>
      <c r="O8" s="205"/>
      <c r="P8" s="205"/>
      <c r="Q8" s="490"/>
      <c r="R8" s="205"/>
      <c r="S8" s="205"/>
      <c r="T8" s="490"/>
      <c r="U8" s="205"/>
      <c r="V8" s="205"/>
      <c r="W8" s="490"/>
      <c r="X8" s="205"/>
      <c r="Y8" s="205"/>
      <c r="Z8" s="205"/>
      <c r="AA8" s="363" t="s">
        <v>211</v>
      </c>
    </row>
    <row r="9" spans="1:27" ht="15.75">
      <c r="A9" s="205"/>
      <c r="B9" s="205"/>
      <c r="C9" s="205"/>
      <c r="D9" s="205"/>
      <c r="E9" s="205"/>
      <c r="F9" s="490"/>
      <c r="G9" s="205"/>
      <c r="H9" s="205"/>
      <c r="I9" s="205"/>
      <c r="J9" s="205"/>
      <c r="K9" s="205"/>
      <c r="L9" s="205"/>
      <c r="M9" s="205"/>
      <c r="N9" s="490"/>
      <c r="O9" s="205"/>
      <c r="P9" s="205"/>
      <c r="Q9" s="490"/>
      <c r="R9" s="205"/>
      <c r="S9" s="205"/>
      <c r="T9" s="490"/>
      <c r="U9" s="736" t="s">
        <v>412</v>
      </c>
      <c r="V9" s="736"/>
      <c r="W9" s="736"/>
      <c r="X9" s="737"/>
      <c r="Y9" s="737"/>
      <c r="Z9" s="737"/>
      <c r="AA9" s="737"/>
    </row>
    <row r="10" spans="1:27" ht="15.75">
      <c r="A10" s="205"/>
      <c r="B10" s="205"/>
      <c r="C10" s="205"/>
      <c r="D10" s="205"/>
      <c r="E10" s="205"/>
      <c r="F10" s="490"/>
      <c r="G10" s="205"/>
      <c r="H10" s="205"/>
      <c r="I10" s="205"/>
      <c r="J10" s="205"/>
      <c r="K10" s="205"/>
      <c r="L10" s="205"/>
      <c r="M10" s="205"/>
      <c r="N10" s="490"/>
      <c r="O10" s="205"/>
      <c r="P10" s="205"/>
      <c r="Q10" s="490"/>
      <c r="R10" s="205"/>
      <c r="S10" s="205"/>
      <c r="T10" s="490"/>
      <c r="U10" s="205"/>
      <c r="V10" s="205"/>
      <c r="W10" s="490"/>
      <c r="X10" s="205"/>
      <c r="Y10" s="205"/>
      <c r="Z10" s="205"/>
      <c r="AA10" s="363"/>
    </row>
    <row r="11" spans="1:27" ht="15.75" customHeight="1">
      <c r="A11" s="205"/>
      <c r="B11" s="205"/>
      <c r="C11" s="205"/>
      <c r="D11" s="205"/>
      <c r="E11" s="205"/>
      <c r="F11" s="490"/>
      <c r="G11" s="205"/>
      <c r="H11" s="205"/>
      <c r="I11" s="205"/>
      <c r="J11" s="205"/>
      <c r="K11" s="205"/>
      <c r="L11" s="205"/>
      <c r="M11" s="205"/>
      <c r="N11" s="490"/>
      <c r="O11" s="205"/>
      <c r="P11" s="205"/>
      <c r="Q11" s="490"/>
      <c r="R11" s="205"/>
      <c r="S11" s="205"/>
      <c r="T11" s="490"/>
      <c r="U11" s="205"/>
      <c r="V11" s="205"/>
      <c r="W11" s="490"/>
      <c r="X11" s="738" t="s">
        <v>406</v>
      </c>
      <c r="Y11" s="739"/>
      <c r="Z11" s="739"/>
      <c r="AA11" s="739"/>
    </row>
    <row r="12" spans="1:27" ht="15.75">
      <c r="A12" s="205"/>
      <c r="B12" s="205"/>
      <c r="C12" s="205"/>
      <c r="D12" s="205"/>
      <c r="E12" s="205"/>
      <c r="F12" s="490"/>
      <c r="G12" s="205"/>
      <c r="H12" s="205"/>
      <c r="I12" s="205"/>
      <c r="J12" s="205"/>
      <c r="K12" s="205"/>
      <c r="L12" s="205"/>
      <c r="M12" s="205"/>
      <c r="N12" s="490"/>
      <c r="O12" s="205"/>
      <c r="P12" s="205"/>
      <c r="Q12" s="490"/>
      <c r="R12" s="205"/>
      <c r="S12" s="205"/>
      <c r="T12" s="490"/>
      <c r="U12" s="205"/>
      <c r="V12" s="205"/>
      <c r="W12" s="490"/>
      <c r="X12" s="205"/>
      <c r="Y12" s="205"/>
      <c r="Z12" s="736" t="s">
        <v>476</v>
      </c>
      <c r="AA12" s="736"/>
    </row>
    <row r="13" spans="1:27" ht="15.75">
      <c r="A13" s="205"/>
      <c r="B13" s="205"/>
      <c r="C13" s="205"/>
      <c r="D13" s="205"/>
      <c r="E13" s="205"/>
      <c r="F13" s="490"/>
      <c r="G13" s="205"/>
      <c r="H13" s="205"/>
      <c r="I13" s="205"/>
      <c r="J13" s="205"/>
      <c r="K13" s="205"/>
      <c r="L13" s="205"/>
      <c r="M13" s="205"/>
      <c r="N13" s="490"/>
      <c r="O13" s="205"/>
      <c r="P13" s="205"/>
      <c r="Q13" s="490"/>
      <c r="R13" s="205"/>
      <c r="S13" s="205"/>
      <c r="T13" s="490"/>
      <c r="U13" s="205"/>
      <c r="V13" s="205"/>
      <c r="W13" s="490"/>
      <c r="X13" s="205"/>
      <c r="Y13" s="205"/>
      <c r="Z13" s="205"/>
      <c r="AA13" s="363" t="s">
        <v>212</v>
      </c>
    </row>
    <row r="14" spans="1:27" ht="16.5" thickBot="1">
      <c r="A14" s="205"/>
      <c r="B14" s="205"/>
      <c r="C14" s="205"/>
      <c r="D14" s="205"/>
      <c r="E14" s="205"/>
      <c r="F14" s="490"/>
      <c r="G14" s="205"/>
      <c r="H14" s="205"/>
      <c r="I14" s="205"/>
      <c r="J14" s="205"/>
      <c r="K14" s="205"/>
      <c r="L14" s="205"/>
      <c r="M14" s="205"/>
      <c r="N14" s="490"/>
      <c r="O14" s="205"/>
      <c r="P14" s="205"/>
      <c r="Q14" s="490"/>
      <c r="R14" s="205"/>
      <c r="S14" s="205"/>
      <c r="T14" s="490"/>
      <c r="U14" s="205"/>
      <c r="V14" s="205"/>
      <c r="W14" s="490"/>
      <c r="X14" s="205"/>
      <c r="Y14" s="205"/>
      <c r="Z14" s="205"/>
      <c r="AA14" s="205"/>
    </row>
    <row r="15" spans="1:27" ht="21" customHeight="1">
      <c r="A15" s="729" t="s">
        <v>15</v>
      </c>
      <c r="B15" s="731" t="s">
        <v>36</v>
      </c>
      <c r="C15" s="731" t="s">
        <v>96</v>
      </c>
      <c r="D15" s="751" t="s">
        <v>411</v>
      </c>
      <c r="E15" s="752"/>
      <c r="F15" s="753"/>
      <c r="G15" s="731" t="s">
        <v>325</v>
      </c>
      <c r="H15" s="731" t="s">
        <v>81</v>
      </c>
      <c r="I15" s="731" t="s">
        <v>107</v>
      </c>
      <c r="J15" s="731" t="s">
        <v>110</v>
      </c>
      <c r="K15" s="731" t="s">
        <v>316</v>
      </c>
      <c r="L15" s="745" t="s">
        <v>43</v>
      </c>
      <c r="M15" s="746"/>
      <c r="N15" s="746"/>
      <c r="O15" s="746"/>
      <c r="P15" s="746"/>
      <c r="Q15" s="746"/>
      <c r="R15" s="746"/>
      <c r="S15" s="746"/>
      <c r="T15" s="746"/>
      <c r="U15" s="746"/>
      <c r="V15" s="746"/>
      <c r="W15" s="747"/>
      <c r="X15" s="740" t="s">
        <v>213</v>
      </c>
      <c r="Y15" s="740"/>
      <c r="Z15" s="740"/>
      <c r="AA15" s="741"/>
    </row>
    <row r="16" spans="1:27" ht="70.5" customHeight="1">
      <c r="A16" s="730"/>
      <c r="B16" s="732"/>
      <c r="C16" s="732"/>
      <c r="D16" s="754"/>
      <c r="E16" s="755"/>
      <c r="F16" s="756"/>
      <c r="G16" s="732"/>
      <c r="H16" s="732"/>
      <c r="I16" s="732"/>
      <c r="J16" s="732"/>
      <c r="K16" s="732"/>
      <c r="L16" s="742" t="s">
        <v>387</v>
      </c>
      <c r="M16" s="743"/>
      <c r="N16" s="744"/>
      <c r="O16" s="742" t="s">
        <v>388</v>
      </c>
      <c r="P16" s="743"/>
      <c r="Q16" s="744"/>
      <c r="R16" s="742" t="s">
        <v>389</v>
      </c>
      <c r="S16" s="743"/>
      <c r="T16" s="744"/>
      <c r="U16" s="748" t="s">
        <v>44</v>
      </c>
      <c r="V16" s="749"/>
      <c r="W16" s="750"/>
      <c r="X16" s="13" t="s">
        <v>387</v>
      </c>
      <c r="Y16" s="13" t="s">
        <v>388</v>
      </c>
      <c r="Z16" s="13" t="s">
        <v>389</v>
      </c>
      <c r="AA16" s="459" t="s">
        <v>44</v>
      </c>
    </row>
    <row r="17" spans="1:27" ht="36.75" customHeight="1">
      <c r="A17" s="730"/>
      <c r="B17" s="732"/>
      <c r="C17" s="13" t="s">
        <v>97</v>
      </c>
      <c r="D17" s="13" t="s">
        <v>339</v>
      </c>
      <c r="E17" s="13" t="s">
        <v>338</v>
      </c>
      <c r="F17" s="492" t="s">
        <v>426</v>
      </c>
      <c r="G17" s="732"/>
      <c r="H17" s="732"/>
      <c r="I17" s="13" t="s">
        <v>52</v>
      </c>
      <c r="J17" s="13" t="s">
        <v>52</v>
      </c>
      <c r="K17" s="13" t="s">
        <v>52</v>
      </c>
      <c r="L17" s="201" t="s">
        <v>339</v>
      </c>
      <c r="M17" s="201" t="s">
        <v>338</v>
      </c>
      <c r="N17" s="501" t="s">
        <v>426</v>
      </c>
      <c r="O17" s="201" t="s">
        <v>339</v>
      </c>
      <c r="P17" s="201" t="s">
        <v>338</v>
      </c>
      <c r="Q17" s="501" t="s">
        <v>426</v>
      </c>
      <c r="R17" s="201" t="s">
        <v>339</v>
      </c>
      <c r="S17" s="201" t="s">
        <v>338</v>
      </c>
      <c r="T17" s="501" t="s">
        <v>426</v>
      </c>
      <c r="U17" s="463" t="s">
        <v>339</v>
      </c>
      <c r="V17" s="463" t="s">
        <v>338</v>
      </c>
      <c r="W17" s="494" t="s">
        <v>426</v>
      </c>
      <c r="X17" s="13" t="s">
        <v>52</v>
      </c>
      <c r="Y17" s="13" t="s">
        <v>52</v>
      </c>
      <c r="Z17" s="13" t="s">
        <v>52</v>
      </c>
      <c r="AA17" s="459" t="s">
        <v>52</v>
      </c>
    </row>
    <row r="18" spans="1:27" ht="51" customHeight="1">
      <c r="A18" s="221"/>
      <c r="B18" s="222" t="s">
        <v>297</v>
      </c>
      <c r="C18" s="223"/>
      <c r="D18" s="224">
        <f>D19</f>
        <v>0</v>
      </c>
      <c r="E18" s="224">
        <f>E19</f>
        <v>0</v>
      </c>
      <c r="F18" s="493">
        <f>F19</f>
        <v>15</v>
      </c>
      <c r="G18" s="225" t="s">
        <v>391</v>
      </c>
      <c r="H18" s="225" t="s">
        <v>392</v>
      </c>
      <c r="I18" s="224">
        <f aca="true" t="shared" si="0" ref="I18:K19">I19</f>
        <v>14.573378780000002</v>
      </c>
      <c r="J18" s="224">
        <f t="shared" si="0"/>
        <v>14.573378780000002</v>
      </c>
      <c r="K18" s="499">
        <f t="shared" si="0"/>
        <v>0</v>
      </c>
      <c r="L18" s="493">
        <f aca="true" t="shared" si="1" ref="L18:AA19">L19</f>
        <v>0</v>
      </c>
      <c r="M18" s="493">
        <f t="shared" si="1"/>
        <v>0</v>
      </c>
      <c r="N18" s="493">
        <f t="shared" si="1"/>
        <v>5</v>
      </c>
      <c r="O18" s="493">
        <f t="shared" si="1"/>
        <v>0</v>
      </c>
      <c r="P18" s="493">
        <f t="shared" si="1"/>
        <v>0</v>
      </c>
      <c r="Q18" s="493">
        <f t="shared" si="1"/>
        <v>5</v>
      </c>
      <c r="R18" s="493">
        <f t="shared" si="1"/>
        <v>0</v>
      </c>
      <c r="S18" s="493">
        <f t="shared" si="1"/>
        <v>0</v>
      </c>
      <c r="T18" s="493">
        <f t="shared" si="1"/>
        <v>5</v>
      </c>
      <c r="U18" s="494">
        <f t="shared" si="1"/>
        <v>0</v>
      </c>
      <c r="V18" s="494">
        <f t="shared" si="1"/>
        <v>0</v>
      </c>
      <c r="W18" s="494">
        <f t="shared" si="1"/>
        <v>15</v>
      </c>
      <c r="X18" s="224">
        <f t="shared" si="1"/>
        <v>6.11040698</v>
      </c>
      <c r="Y18" s="224">
        <f t="shared" si="1"/>
        <v>4.2314859</v>
      </c>
      <c r="Z18" s="224">
        <f t="shared" si="1"/>
        <v>4.2314859</v>
      </c>
      <c r="AA18" s="224">
        <f t="shared" si="1"/>
        <v>14.573378780000002</v>
      </c>
    </row>
    <row r="19" spans="1:27" s="151" customFormat="1" ht="48.75" customHeight="1">
      <c r="A19" s="15"/>
      <c r="B19" s="13" t="s">
        <v>109</v>
      </c>
      <c r="C19" s="4" t="s">
        <v>293</v>
      </c>
      <c r="D19" s="61">
        <f>'Формат ФСТ'!F9</f>
        <v>0</v>
      </c>
      <c r="E19" s="61">
        <f>'Формат ФСТ'!G9</f>
        <v>0</v>
      </c>
      <c r="F19" s="492">
        <f>'Формат ФСТ'!H9</f>
        <v>15</v>
      </c>
      <c r="G19" s="503" t="s">
        <v>391</v>
      </c>
      <c r="H19" s="503" t="s">
        <v>392</v>
      </c>
      <c r="I19" s="61">
        <f t="shared" si="0"/>
        <v>14.573378780000002</v>
      </c>
      <c r="J19" s="61">
        <f t="shared" si="0"/>
        <v>14.573378780000002</v>
      </c>
      <c r="K19" s="500">
        <f t="shared" si="0"/>
        <v>0</v>
      </c>
      <c r="L19" s="492">
        <f t="shared" si="1"/>
        <v>0</v>
      </c>
      <c r="M19" s="492">
        <f t="shared" si="1"/>
        <v>0</v>
      </c>
      <c r="N19" s="492">
        <f t="shared" si="1"/>
        <v>5</v>
      </c>
      <c r="O19" s="492">
        <f t="shared" si="1"/>
        <v>0</v>
      </c>
      <c r="P19" s="492">
        <f t="shared" si="1"/>
        <v>0</v>
      </c>
      <c r="Q19" s="492">
        <f t="shared" si="1"/>
        <v>5</v>
      </c>
      <c r="R19" s="492">
        <f t="shared" si="1"/>
        <v>0</v>
      </c>
      <c r="S19" s="492">
        <f t="shared" si="1"/>
        <v>0</v>
      </c>
      <c r="T19" s="492">
        <f t="shared" si="1"/>
        <v>5</v>
      </c>
      <c r="U19" s="494">
        <f t="shared" si="1"/>
        <v>0</v>
      </c>
      <c r="V19" s="494">
        <f t="shared" si="1"/>
        <v>0</v>
      </c>
      <c r="W19" s="494">
        <f t="shared" si="1"/>
        <v>15</v>
      </c>
      <c r="X19" s="196">
        <f t="shared" si="1"/>
        <v>6.11040698</v>
      </c>
      <c r="Y19" s="196">
        <f t="shared" si="1"/>
        <v>4.2314859</v>
      </c>
      <c r="Z19" s="196">
        <f t="shared" si="1"/>
        <v>4.2314859</v>
      </c>
      <c r="AA19" s="555">
        <f t="shared" si="1"/>
        <v>14.573378780000002</v>
      </c>
    </row>
    <row r="20" spans="1:27" ht="132" customHeight="1">
      <c r="A20" s="58" t="str">
        <f>'Формат ФСТ'!A11</f>
        <v>1</v>
      </c>
      <c r="B20" s="13" t="str">
        <f>'Формат ФСТ'!B11</f>
        <v>Проект "Создание системы телемеханизации в распределительных трансформаторных подстанциях (РТП) и трансформаторных подстанциях (ТП), расположенных в г. Москва, п. Внуковское (мкр. Солнцево-парк)"</v>
      </c>
      <c r="C20" s="4" t="s">
        <v>293</v>
      </c>
      <c r="D20" s="61">
        <f>SUM(D21:D35)</f>
        <v>0</v>
      </c>
      <c r="E20" s="61">
        <f>SUM(E21:E35)</f>
        <v>0</v>
      </c>
      <c r="F20" s="492">
        <f>SUM(F21:F35)</f>
        <v>15</v>
      </c>
      <c r="G20" s="47" t="str">
        <f>G19</f>
        <v>2017</v>
      </c>
      <c r="H20" s="47" t="str">
        <f>H19</f>
        <v>2019</v>
      </c>
      <c r="I20" s="61">
        <f aca="true" t="shared" si="2" ref="I20:AA20">SUM(I21:I35)</f>
        <v>14.573378780000002</v>
      </c>
      <c r="J20" s="61">
        <f t="shared" si="2"/>
        <v>14.573378780000002</v>
      </c>
      <c r="K20" s="500">
        <f t="shared" si="2"/>
        <v>0</v>
      </c>
      <c r="L20" s="492">
        <f t="shared" si="2"/>
        <v>0</v>
      </c>
      <c r="M20" s="492">
        <f t="shared" si="2"/>
        <v>0</v>
      </c>
      <c r="N20" s="492">
        <f t="shared" si="2"/>
        <v>5</v>
      </c>
      <c r="O20" s="492">
        <f t="shared" si="2"/>
        <v>0</v>
      </c>
      <c r="P20" s="492">
        <f t="shared" si="2"/>
        <v>0</v>
      </c>
      <c r="Q20" s="492">
        <f t="shared" si="2"/>
        <v>5</v>
      </c>
      <c r="R20" s="492">
        <f t="shared" si="2"/>
        <v>0</v>
      </c>
      <c r="S20" s="492">
        <f t="shared" si="2"/>
        <v>0</v>
      </c>
      <c r="T20" s="492">
        <f t="shared" si="2"/>
        <v>5</v>
      </c>
      <c r="U20" s="494">
        <f t="shared" si="2"/>
        <v>0</v>
      </c>
      <c r="V20" s="494">
        <f t="shared" si="2"/>
        <v>0</v>
      </c>
      <c r="W20" s="494">
        <f t="shared" si="2"/>
        <v>15</v>
      </c>
      <c r="X20" s="61">
        <f t="shared" si="2"/>
        <v>6.11040698</v>
      </c>
      <c r="Y20" s="61">
        <f t="shared" si="2"/>
        <v>4.2314859</v>
      </c>
      <c r="Z20" s="61">
        <f t="shared" si="2"/>
        <v>4.2314859</v>
      </c>
      <c r="AA20" s="224">
        <f t="shared" si="2"/>
        <v>14.573378780000002</v>
      </c>
    </row>
    <row r="21" spans="1:27" ht="98.25" customHeight="1">
      <c r="A21" s="58" t="str">
        <f>'Формат ФСТ'!A12</f>
        <v>1.1</v>
      </c>
      <c r="B21" s="440" t="str">
        <f>'Формат ФСТ'!B12</f>
        <v>Установка комплекса телемеханики в  распределительной 
трансформаторной подстанции РТП-1, расположенной по адресу: г. Москва, п. Внуковское, ул. Авиаконструктора Петлякова, 13, стр. 1</v>
      </c>
      <c r="C21" s="4" t="s">
        <v>293</v>
      </c>
      <c r="D21" s="60">
        <f>'Формат ФСТ'!F12</f>
        <v>0</v>
      </c>
      <c r="E21" s="60">
        <f>'Формат ФСТ'!G12</f>
        <v>0</v>
      </c>
      <c r="F21" s="495">
        <f>'Формат ФСТ'!H12</f>
        <v>1</v>
      </c>
      <c r="G21" s="166" t="str">
        <f>'Формат ФСТ'!D12</f>
        <v>2017</v>
      </c>
      <c r="H21" s="166" t="str">
        <f>'Формат ФСТ'!E12</f>
        <v>2017</v>
      </c>
      <c r="I21" s="60">
        <f>'Формат ФСТ'!J12/1000*1.18</f>
        <v>1.78575772</v>
      </c>
      <c r="J21" s="60">
        <f>I21</f>
        <v>1.78575772</v>
      </c>
      <c r="K21" s="59">
        <v>0</v>
      </c>
      <c r="L21" s="495">
        <f>'Формат ФСТ'!K12</f>
        <v>0</v>
      </c>
      <c r="M21" s="495">
        <f>'Формат ФСТ'!L12</f>
        <v>0</v>
      </c>
      <c r="N21" s="495">
        <f>'Формат ФСТ'!M12</f>
        <v>1</v>
      </c>
      <c r="O21" s="495">
        <f>'Формат ФСТ'!Q12</f>
        <v>0</v>
      </c>
      <c r="P21" s="495">
        <f>'Формат ФСТ'!R12</f>
        <v>0</v>
      </c>
      <c r="Q21" s="495">
        <f>'Формат ФСТ'!S12</f>
        <v>0</v>
      </c>
      <c r="R21" s="495">
        <f>'Формат ФСТ'!W12</f>
        <v>0</v>
      </c>
      <c r="S21" s="495">
        <f>'Формат ФСТ'!X12</f>
        <v>0</v>
      </c>
      <c r="T21" s="495">
        <f>'Формат ФСТ'!Y12</f>
        <v>0</v>
      </c>
      <c r="U21" s="494">
        <f>L21+O21+R21</f>
        <v>0</v>
      </c>
      <c r="V21" s="494">
        <f>M21+P21+S21</f>
        <v>0</v>
      </c>
      <c r="W21" s="494">
        <f>N21+Q21+T21</f>
        <v>1</v>
      </c>
      <c r="X21" s="60">
        <f>'Формат ФСТ'!N12/1000*1.18</f>
        <v>1.78575772</v>
      </c>
      <c r="Y21" s="60">
        <f>'Формат ФСТ'!T12/1000*1.18</f>
        <v>0</v>
      </c>
      <c r="Z21" s="60">
        <f>'Формат ФСТ'!Z12/1000*1.18</f>
        <v>0</v>
      </c>
      <c r="AA21" s="515">
        <f>X21+Y21+Z21</f>
        <v>1.78575772</v>
      </c>
    </row>
    <row r="22" spans="1:27" ht="88.5" customHeight="1">
      <c r="A22" s="58" t="str">
        <f>'Формат ФСТ'!A13</f>
        <v>1.2</v>
      </c>
      <c r="B22" s="440" t="str">
        <f>'Формат ФСТ'!B13</f>
        <v>Установка комплекса телемеханики в  распределительной трансформаторной подстанции РТП-2, расположенной по адресу: г. Москва, п. Внуковское, ул. Летчика Грицевца, 9</v>
      </c>
      <c r="C22" s="4" t="s">
        <v>293</v>
      </c>
      <c r="D22" s="60">
        <f>'Формат ФСТ'!F13</f>
        <v>0</v>
      </c>
      <c r="E22" s="60">
        <f>'Формат ФСТ'!G13</f>
        <v>0</v>
      </c>
      <c r="F22" s="495">
        <f>'Формат ФСТ'!H13</f>
        <v>1</v>
      </c>
      <c r="G22" s="166" t="str">
        <f>'Формат ФСТ'!D13</f>
        <v>2017</v>
      </c>
      <c r="H22" s="166" t="str">
        <f>'Формат ФСТ'!E13</f>
        <v>2017</v>
      </c>
      <c r="I22" s="60">
        <f>'Формат ФСТ'!J13/1000*1.18</f>
        <v>1.78575772</v>
      </c>
      <c r="J22" s="60">
        <f aca="true" t="shared" si="3" ref="J22:J35">I22</f>
        <v>1.78575772</v>
      </c>
      <c r="K22" s="59">
        <v>0</v>
      </c>
      <c r="L22" s="495">
        <f>'Формат ФСТ'!K13</f>
        <v>0</v>
      </c>
      <c r="M22" s="495">
        <f>'Формат ФСТ'!L13</f>
        <v>0</v>
      </c>
      <c r="N22" s="495">
        <f>'Формат ФСТ'!M13</f>
        <v>1</v>
      </c>
      <c r="O22" s="495">
        <f>'Формат ФСТ'!Q13</f>
        <v>0</v>
      </c>
      <c r="P22" s="495">
        <f>'Формат ФСТ'!R13</f>
        <v>0</v>
      </c>
      <c r="Q22" s="495">
        <f>'Формат ФСТ'!S13</f>
        <v>0</v>
      </c>
      <c r="R22" s="495">
        <f>'Формат ФСТ'!W13</f>
        <v>0</v>
      </c>
      <c r="S22" s="495">
        <f>'Формат ФСТ'!X13</f>
        <v>0</v>
      </c>
      <c r="T22" s="495">
        <f>'Формат ФСТ'!Y13</f>
        <v>0</v>
      </c>
      <c r="U22" s="494">
        <f aca="true" t="shared" si="4" ref="U22:U35">L22+O22+R22</f>
        <v>0</v>
      </c>
      <c r="V22" s="494">
        <f aca="true" t="shared" si="5" ref="V22:V35">M22+P22+S22</f>
        <v>0</v>
      </c>
      <c r="W22" s="494">
        <f aca="true" t="shared" si="6" ref="W22:W35">N22+Q22+T22</f>
        <v>1</v>
      </c>
      <c r="X22" s="60">
        <f>'Формат ФСТ'!N13/1000*1.18</f>
        <v>1.78575772</v>
      </c>
      <c r="Y22" s="60">
        <f>'Формат ФСТ'!T13/1000*1.18</f>
        <v>0</v>
      </c>
      <c r="Z22" s="60">
        <f>'Формат ФСТ'!Z13/1000*1.18</f>
        <v>0</v>
      </c>
      <c r="AA22" s="515">
        <f aca="true" t="shared" si="7" ref="AA22:AA35">X22+Y22+Z22</f>
        <v>1.78575772</v>
      </c>
    </row>
    <row r="23" spans="1:27" ht="85.5" customHeight="1">
      <c r="A23" s="58" t="str">
        <f>'Формат ФСТ'!A14</f>
        <v>1.3</v>
      </c>
      <c r="B23" s="440" t="str">
        <f>'Формат ФСТ'!B14</f>
        <v>Установка комплекса телемеханики в трансформаторной подстанции ТП-5, расположенной по адресу: г. Москва, п. Внуковское, ул. Авиаконструктора Петлякова, 17, стр. 1</v>
      </c>
      <c r="C23" s="4" t="s">
        <v>293</v>
      </c>
      <c r="D23" s="60">
        <f>'Формат ФСТ'!F14</f>
        <v>0</v>
      </c>
      <c r="E23" s="60">
        <f>'Формат ФСТ'!G14</f>
        <v>0</v>
      </c>
      <c r="F23" s="495">
        <f>'Формат ФСТ'!H14</f>
        <v>1</v>
      </c>
      <c r="G23" s="166" t="str">
        <f>'Формат ФСТ'!D14</f>
        <v>2017</v>
      </c>
      <c r="H23" s="166" t="str">
        <f>'Формат ФСТ'!E14</f>
        <v>2017</v>
      </c>
      <c r="I23" s="60">
        <f>'Формат ФСТ'!J14/1000*1.18</f>
        <v>0.84629718</v>
      </c>
      <c r="J23" s="60">
        <f t="shared" si="3"/>
        <v>0.84629718</v>
      </c>
      <c r="K23" s="59">
        <v>0</v>
      </c>
      <c r="L23" s="495">
        <f>'Формат ФСТ'!K14</f>
        <v>0</v>
      </c>
      <c r="M23" s="495">
        <f>'Формат ФСТ'!L14</f>
        <v>0</v>
      </c>
      <c r="N23" s="495">
        <f>'Формат ФСТ'!M14</f>
        <v>1</v>
      </c>
      <c r="O23" s="495">
        <f>'Формат ФСТ'!Q14</f>
        <v>0</v>
      </c>
      <c r="P23" s="495">
        <f>'Формат ФСТ'!R14</f>
        <v>0</v>
      </c>
      <c r="Q23" s="495">
        <f>'Формат ФСТ'!S14</f>
        <v>0</v>
      </c>
      <c r="R23" s="495">
        <f>'Формат ФСТ'!W14</f>
        <v>0</v>
      </c>
      <c r="S23" s="495">
        <f>'Формат ФСТ'!X14</f>
        <v>0</v>
      </c>
      <c r="T23" s="495">
        <f>'Формат ФСТ'!Y14</f>
        <v>0</v>
      </c>
      <c r="U23" s="494">
        <f t="shared" si="4"/>
        <v>0</v>
      </c>
      <c r="V23" s="494">
        <f t="shared" si="5"/>
        <v>0</v>
      </c>
      <c r="W23" s="494">
        <f t="shared" si="6"/>
        <v>1</v>
      </c>
      <c r="X23" s="60">
        <f>'Формат ФСТ'!N14/1000*1.18</f>
        <v>0.84629718</v>
      </c>
      <c r="Y23" s="60">
        <f>'Формат ФСТ'!T14/1000*1.18</f>
        <v>0</v>
      </c>
      <c r="Z23" s="60">
        <f>'Формат ФСТ'!Z14/1000*1.18</f>
        <v>0</v>
      </c>
      <c r="AA23" s="515">
        <f t="shared" si="7"/>
        <v>0.84629718</v>
      </c>
    </row>
    <row r="24" spans="1:27" ht="87.75" customHeight="1">
      <c r="A24" s="58" t="str">
        <f>'Формат ФСТ'!A15</f>
        <v>1.4</v>
      </c>
      <c r="B24" s="440" t="str">
        <f>'Формат ФСТ'!B15</f>
        <v>Установка комплекса телемеханики в трансформаторной подстанции ТП-6, расположенной по адресу: г. Москва, п. Внуковское, ул. Авиаконструктора Петлякова, 3</v>
      </c>
      <c r="C24" s="4" t="s">
        <v>293</v>
      </c>
      <c r="D24" s="60">
        <f>'Формат ФСТ'!F15</f>
        <v>0</v>
      </c>
      <c r="E24" s="60">
        <f>'Формат ФСТ'!G15</f>
        <v>0</v>
      </c>
      <c r="F24" s="495">
        <f>'Формат ФСТ'!H15</f>
        <v>1</v>
      </c>
      <c r="G24" s="166" t="str">
        <f>'Формат ФСТ'!D15</f>
        <v>2017</v>
      </c>
      <c r="H24" s="166" t="str">
        <f>'Формат ФСТ'!E15</f>
        <v>2017</v>
      </c>
      <c r="I24" s="60">
        <f>'Формат ФСТ'!J15/1000*1.18</f>
        <v>0.84629718</v>
      </c>
      <c r="J24" s="60">
        <f t="shared" si="3"/>
        <v>0.84629718</v>
      </c>
      <c r="K24" s="59">
        <v>0</v>
      </c>
      <c r="L24" s="495">
        <f>'Формат ФСТ'!K15</f>
        <v>0</v>
      </c>
      <c r="M24" s="495">
        <f>'Формат ФСТ'!L15</f>
        <v>0</v>
      </c>
      <c r="N24" s="495">
        <f>'Формат ФСТ'!M15</f>
        <v>1</v>
      </c>
      <c r="O24" s="495">
        <f>'Формат ФСТ'!Q15</f>
        <v>0</v>
      </c>
      <c r="P24" s="495">
        <f>'Формат ФСТ'!R15</f>
        <v>0</v>
      </c>
      <c r="Q24" s="495">
        <f>'Формат ФСТ'!S15</f>
        <v>0</v>
      </c>
      <c r="R24" s="495">
        <f>'Формат ФСТ'!W15</f>
        <v>0</v>
      </c>
      <c r="S24" s="495">
        <f>'Формат ФСТ'!X15</f>
        <v>0</v>
      </c>
      <c r="T24" s="495">
        <f>'Формат ФСТ'!Y15</f>
        <v>0</v>
      </c>
      <c r="U24" s="494">
        <f t="shared" si="4"/>
        <v>0</v>
      </c>
      <c r="V24" s="494">
        <f t="shared" si="5"/>
        <v>0</v>
      </c>
      <c r="W24" s="494">
        <f t="shared" si="6"/>
        <v>1</v>
      </c>
      <c r="X24" s="60">
        <f>'Формат ФСТ'!N15/1000*1.18</f>
        <v>0.84629718</v>
      </c>
      <c r="Y24" s="60">
        <f>'Формат ФСТ'!T15/1000*1.18</f>
        <v>0</v>
      </c>
      <c r="Z24" s="60">
        <f>'Формат ФСТ'!Z15/1000*1.18</f>
        <v>0</v>
      </c>
      <c r="AA24" s="515">
        <f t="shared" si="7"/>
        <v>0.84629718</v>
      </c>
    </row>
    <row r="25" spans="1:27" ht="84.75" customHeight="1">
      <c r="A25" s="58" t="str">
        <f>'Формат ФСТ'!A16</f>
        <v>1.5</v>
      </c>
      <c r="B25" s="440" t="str">
        <f>'Формат ФСТ'!B16</f>
        <v>Установка комплекса телемеханики в трансформаторной подстанции ТП-20, расположенной по адресу: г. Москва, п. Внуковское, ул. Летчика Грицевца, 16, стр. 1</v>
      </c>
      <c r="C25" s="4" t="s">
        <v>293</v>
      </c>
      <c r="D25" s="60">
        <f>'Формат ФСТ'!F16</f>
        <v>0</v>
      </c>
      <c r="E25" s="60">
        <f>'Формат ФСТ'!G16</f>
        <v>0</v>
      </c>
      <c r="F25" s="495">
        <f>'Формат ФСТ'!H16</f>
        <v>1</v>
      </c>
      <c r="G25" s="166" t="str">
        <f>'Формат ФСТ'!D16</f>
        <v>2017</v>
      </c>
      <c r="H25" s="166" t="str">
        <f>'Формат ФСТ'!E16</f>
        <v>2017</v>
      </c>
      <c r="I25" s="60">
        <f>'Формат ФСТ'!J16/1000*1.18</f>
        <v>0.84629718</v>
      </c>
      <c r="J25" s="60">
        <f t="shared" si="3"/>
        <v>0.84629718</v>
      </c>
      <c r="K25" s="59">
        <v>0</v>
      </c>
      <c r="L25" s="495">
        <f>'Формат ФСТ'!K16</f>
        <v>0</v>
      </c>
      <c r="M25" s="495">
        <f>'Формат ФСТ'!L16</f>
        <v>0</v>
      </c>
      <c r="N25" s="495">
        <f>'Формат ФСТ'!M16</f>
        <v>1</v>
      </c>
      <c r="O25" s="495">
        <f>'Формат ФСТ'!Q16</f>
        <v>0</v>
      </c>
      <c r="P25" s="495">
        <f>'Формат ФСТ'!R16</f>
        <v>0</v>
      </c>
      <c r="Q25" s="495">
        <f>'Формат ФСТ'!S16</f>
        <v>0</v>
      </c>
      <c r="R25" s="495">
        <f>'Формат ФСТ'!W16</f>
        <v>0</v>
      </c>
      <c r="S25" s="495">
        <f>'Формат ФСТ'!X16</f>
        <v>0</v>
      </c>
      <c r="T25" s="495">
        <f>'Формат ФСТ'!Y16</f>
        <v>0</v>
      </c>
      <c r="U25" s="494">
        <f t="shared" si="4"/>
        <v>0</v>
      </c>
      <c r="V25" s="494">
        <f t="shared" si="5"/>
        <v>0</v>
      </c>
      <c r="W25" s="494">
        <f t="shared" si="6"/>
        <v>1</v>
      </c>
      <c r="X25" s="60">
        <f>'Формат ФСТ'!N16/1000*1.18</f>
        <v>0.84629718</v>
      </c>
      <c r="Y25" s="60">
        <f>'Формат ФСТ'!T16/1000*1.18</f>
        <v>0</v>
      </c>
      <c r="Z25" s="60">
        <f>'Формат ФСТ'!Z16/1000*1.18</f>
        <v>0</v>
      </c>
      <c r="AA25" s="515">
        <f t="shared" si="7"/>
        <v>0.84629718</v>
      </c>
    </row>
    <row r="26" spans="1:27" s="89" customFormat="1" ht="91.5" customHeight="1">
      <c r="A26" s="58" t="str">
        <f>'Формат ФСТ'!A17</f>
        <v>1.6</v>
      </c>
      <c r="B26" s="440" t="str">
        <f>'Формат ФСТ'!B17</f>
        <v>Установка комплекса телемеханики в трансформаторной подстанции ТП-1, расположенной по адресу: г. Москва, п. Внуковское, ул. Летчика Грицевца, 8, стр. 1</v>
      </c>
      <c r="C26" s="13" t="s">
        <v>293</v>
      </c>
      <c r="D26" s="60">
        <f>'Формат ФСТ'!F17</f>
        <v>0</v>
      </c>
      <c r="E26" s="60">
        <f>'Формат ФСТ'!G17</f>
        <v>0</v>
      </c>
      <c r="F26" s="495">
        <f>'Формат ФСТ'!H17</f>
        <v>1</v>
      </c>
      <c r="G26" s="166" t="str">
        <f>'Формат ФСТ'!D17</f>
        <v>2018</v>
      </c>
      <c r="H26" s="166" t="str">
        <f>'Формат ФСТ'!E17</f>
        <v>2018</v>
      </c>
      <c r="I26" s="60">
        <f>'Формат ФСТ'!J17/1000*1.18</f>
        <v>0.84629718</v>
      </c>
      <c r="J26" s="60">
        <f t="shared" si="3"/>
        <v>0.84629718</v>
      </c>
      <c r="K26" s="59">
        <v>0</v>
      </c>
      <c r="L26" s="495">
        <f>'Формат ФСТ'!K17</f>
        <v>0</v>
      </c>
      <c r="M26" s="495">
        <f>'Формат ФСТ'!L17</f>
        <v>0</v>
      </c>
      <c r="N26" s="495">
        <f>'Формат ФСТ'!M17</f>
        <v>0</v>
      </c>
      <c r="O26" s="495">
        <f>'Формат ФСТ'!Q17</f>
        <v>0</v>
      </c>
      <c r="P26" s="495">
        <f>'Формат ФСТ'!R17</f>
        <v>0</v>
      </c>
      <c r="Q26" s="495">
        <f>'Формат ФСТ'!S17</f>
        <v>1</v>
      </c>
      <c r="R26" s="495">
        <f>'Формат ФСТ'!W17</f>
        <v>0</v>
      </c>
      <c r="S26" s="495">
        <f>'Формат ФСТ'!X17</f>
        <v>0</v>
      </c>
      <c r="T26" s="495">
        <f>'Формат ФСТ'!Y17</f>
        <v>0</v>
      </c>
      <c r="U26" s="494">
        <f t="shared" si="4"/>
        <v>0</v>
      </c>
      <c r="V26" s="494">
        <f t="shared" si="5"/>
        <v>0</v>
      </c>
      <c r="W26" s="494">
        <f t="shared" si="6"/>
        <v>1</v>
      </c>
      <c r="X26" s="60">
        <f>'Формат ФСТ'!N17/1000*1.18</f>
        <v>0</v>
      </c>
      <c r="Y26" s="60">
        <f>'Формат ФСТ'!T17/1000*1.18</f>
        <v>0.84629718</v>
      </c>
      <c r="Z26" s="60">
        <f>'Формат ФСТ'!Z17/1000*1.18</f>
        <v>0</v>
      </c>
      <c r="AA26" s="515">
        <f t="shared" si="7"/>
        <v>0.84629718</v>
      </c>
    </row>
    <row r="27" spans="1:27" s="89" customFormat="1" ht="85.5" customHeight="1">
      <c r="A27" s="58" t="str">
        <f>'Формат ФСТ'!A18</f>
        <v>1.7</v>
      </c>
      <c r="B27" s="440" t="str">
        <f>'Формат ФСТ'!B18</f>
        <v>Установка комплекса телемеханики в трансформаторной подстанции ТП-2, расположенной по адресу: г. Москва, п. Внуковское, ул. Летчика Грицевца, 4, кор.1, стр. 1</v>
      </c>
      <c r="C27" s="13" t="s">
        <v>293</v>
      </c>
      <c r="D27" s="60">
        <f>'Формат ФСТ'!F18</f>
        <v>0</v>
      </c>
      <c r="E27" s="60">
        <f>'Формат ФСТ'!G18</f>
        <v>0</v>
      </c>
      <c r="F27" s="495">
        <f>'Формат ФСТ'!H18</f>
        <v>1</v>
      </c>
      <c r="G27" s="166" t="str">
        <f>'Формат ФСТ'!D18</f>
        <v>2018</v>
      </c>
      <c r="H27" s="166" t="str">
        <f>'Формат ФСТ'!E18</f>
        <v>2018</v>
      </c>
      <c r="I27" s="60">
        <f>'Формат ФСТ'!J18/1000*1.18</f>
        <v>0.84629718</v>
      </c>
      <c r="J27" s="60">
        <f t="shared" si="3"/>
        <v>0.84629718</v>
      </c>
      <c r="K27" s="59">
        <v>0</v>
      </c>
      <c r="L27" s="495">
        <f>'Формат ФСТ'!K18</f>
        <v>0</v>
      </c>
      <c r="M27" s="495">
        <f>'Формат ФСТ'!L18</f>
        <v>0</v>
      </c>
      <c r="N27" s="495">
        <f>'Формат ФСТ'!M18</f>
        <v>0</v>
      </c>
      <c r="O27" s="495">
        <f>'Формат ФСТ'!Q18</f>
        <v>0</v>
      </c>
      <c r="P27" s="495">
        <f>'Формат ФСТ'!R18</f>
        <v>0</v>
      </c>
      <c r="Q27" s="495">
        <f>'Формат ФСТ'!S18</f>
        <v>1</v>
      </c>
      <c r="R27" s="495">
        <f>'Формат ФСТ'!W18</f>
        <v>0</v>
      </c>
      <c r="S27" s="495">
        <f>'Формат ФСТ'!X18</f>
        <v>0</v>
      </c>
      <c r="T27" s="495">
        <f>'Формат ФСТ'!Y18</f>
        <v>0</v>
      </c>
      <c r="U27" s="494">
        <f t="shared" si="4"/>
        <v>0</v>
      </c>
      <c r="V27" s="494">
        <f t="shared" si="5"/>
        <v>0</v>
      </c>
      <c r="W27" s="494">
        <f t="shared" si="6"/>
        <v>1</v>
      </c>
      <c r="X27" s="60">
        <f>'Формат ФСТ'!N18/1000*1.18</f>
        <v>0</v>
      </c>
      <c r="Y27" s="60">
        <f>'Формат ФСТ'!T18/1000*1.18</f>
        <v>0.84629718</v>
      </c>
      <c r="Z27" s="60">
        <f>'Формат ФСТ'!Z18/1000*1.18</f>
        <v>0</v>
      </c>
      <c r="AA27" s="515">
        <f t="shared" si="7"/>
        <v>0.84629718</v>
      </c>
    </row>
    <row r="28" spans="1:27" s="89" customFormat="1" ht="87.75" customHeight="1">
      <c r="A28" s="58" t="str">
        <f>'Формат ФСТ'!A19</f>
        <v>1.8</v>
      </c>
      <c r="B28" s="440" t="str">
        <f>'Формат ФСТ'!B19</f>
        <v>Установка комплекса телемеханики в для трансформаторной подстанции ТП-3, расположенной по адресу: г. Москва, п. Внуковское, ул. Летчика Грицевца, 4, стр. 1</v>
      </c>
      <c r="C28" s="13" t="s">
        <v>293</v>
      </c>
      <c r="D28" s="60">
        <f>'Формат ФСТ'!F19</f>
        <v>0</v>
      </c>
      <c r="E28" s="60">
        <f>'Формат ФСТ'!G19</f>
        <v>0</v>
      </c>
      <c r="F28" s="495">
        <f>'Формат ФСТ'!H19</f>
        <v>1</v>
      </c>
      <c r="G28" s="166" t="str">
        <f>'Формат ФСТ'!D19</f>
        <v>2018</v>
      </c>
      <c r="H28" s="166" t="str">
        <f>'Формат ФСТ'!E19</f>
        <v>2018</v>
      </c>
      <c r="I28" s="60">
        <f>'Формат ФСТ'!J19/1000*1.18</f>
        <v>0.84629718</v>
      </c>
      <c r="J28" s="60">
        <f t="shared" si="3"/>
        <v>0.84629718</v>
      </c>
      <c r="K28" s="59">
        <v>0</v>
      </c>
      <c r="L28" s="495">
        <f>'Формат ФСТ'!K19</f>
        <v>0</v>
      </c>
      <c r="M28" s="495">
        <f>'Формат ФСТ'!L19</f>
        <v>0</v>
      </c>
      <c r="N28" s="495">
        <f>'Формат ФСТ'!M19</f>
        <v>0</v>
      </c>
      <c r="O28" s="495">
        <f>'Формат ФСТ'!Q19</f>
        <v>0</v>
      </c>
      <c r="P28" s="495">
        <f>'Формат ФСТ'!R19</f>
        <v>0</v>
      </c>
      <c r="Q28" s="495">
        <f>'Формат ФСТ'!S19</f>
        <v>1</v>
      </c>
      <c r="R28" s="495">
        <f>'Формат ФСТ'!W19</f>
        <v>0</v>
      </c>
      <c r="S28" s="495">
        <f>'Формат ФСТ'!X19</f>
        <v>0</v>
      </c>
      <c r="T28" s="495">
        <f>'Формат ФСТ'!Y19</f>
        <v>0</v>
      </c>
      <c r="U28" s="494">
        <f t="shared" si="4"/>
        <v>0</v>
      </c>
      <c r="V28" s="494">
        <f t="shared" si="5"/>
        <v>0</v>
      </c>
      <c r="W28" s="494">
        <f t="shared" si="6"/>
        <v>1</v>
      </c>
      <c r="X28" s="60">
        <f>'Формат ФСТ'!N19/1000*1.18</f>
        <v>0</v>
      </c>
      <c r="Y28" s="60">
        <f>'Формат ФСТ'!T19/1000*1.18</f>
        <v>0.84629718</v>
      </c>
      <c r="Z28" s="60">
        <f>'Формат ФСТ'!Z19/1000*1.18</f>
        <v>0</v>
      </c>
      <c r="AA28" s="515">
        <f t="shared" si="7"/>
        <v>0.84629718</v>
      </c>
    </row>
    <row r="29" spans="1:27" s="89" customFormat="1" ht="89.25" customHeight="1">
      <c r="A29" s="58" t="str">
        <f>'Формат ФСТ'!A20</f>
        <v>1.9</v>
      </c>
      <c r="B29" s="440" t="str">
        <f>'Формат ФСТ'!B20</f>
        <v>Установка комплекса телемеханики в трансформаторной подстанции ТП-4, расположенной по адресу: г. Москва, п. Внуковское, ул. Летчика Ульянина, 3, стр. 1</v>
      </c>
      <c r="C29" s="13" t="s">
        <v>293</v>
      </c>
      <c r="D29" s="60">
        <f>'Формат ФСТ'!F20</f>
        <v>0</v>
      </c>
      <c r="E29" s="60">
        <f>'Формат ФСТ'!G20</f>
        <v>0</v>
      </c>
      <c r="F29" s="495">
        <f>'Формат ФСТ'!H20</f>
        <v>1</v>
      </c>
      <c r="G29" s="166" t="str">
        <f>'Формат ФСТ'!D20</f>
        <v>2018</v>
      </c>
      <c r="H29" s="166" t="str">
        <f>'Формат ФСТ'!E20</f>
        <v>2018</v>
      </c>
      <c r="I29" s="60">
        <f>'Формат ФСТ'!J20/1000*1.18</f>
        <v>0.84629718</v>
      </c>
      <c r="J29" s="60">
        <f t="shared" si="3"/>
        <v>0.84629718</v>
      </c>
      <c r="K29" s="59">
        <v>0</v>
      </c>
      <c r="L29" s="495">
        <f>'Формат ФСТ'!K20</f>
        <v>0</v>
      </c>
      <c r="M29" s="495">
        <f>'Формат ФСТ'!L20</f>
        <v>0</v>
      </c>
      <c r="N29" s="495">
        <f>'Формат ФСТ'!M20</f>
        <v>0</v>
      </c>
      <c r="O29" s="495">
        <f>'Формат ФСТ'!Q20</f>
        <v>0</v>
      </c>
      <c r="P29" s="495">
        <f>'Формат ФСТ'!R20</f>
        <v>0</v>
      </c>
      <c r="Q29" s="495">
        <f>'Формат ФСТ'!S20</f>
        <v>1</v>
      </c>
      <c r="R29" s="495">
        <f>'Формат ФСТ'!W20</f>
        <v>0</v>
      </c>
      <c r="S29" s="495">
        <f>'Формат ФСТ'!X20</f>
        <v>0</v>
      </c>
      <c r="T29" s="495">
        <f>'Формат ФСТ'!Y20</f>
        <v>0</v>
      </c>
      <c r="U29" s="494">
        <f t="shared" si="4"/>
        <v>0</v>
      </c>
      <c r="V29" s="494">
        <f t="shared" si="5"/>
        <v>0</v>
      </c>
      <c r="W29" s="494">
        <f t="shared" si="6"/>
        <v>1</v>
      </c>
      <c r="X29" s="60">
        <f>'Формат ФСТ'!N20/1000*1.18</f>
        <v>0</v>
      </c>
      <c r="Y29" s="60">
        <f>'Формат ФСТ'!T20/1000*1.18</f>
        <v>0.84629718</v>
      </c>
      <c r="Z29" s="60">
        <f>'Формат ФСТ'!Z20/1000*1.18</f>
        <v>0</v>
      </c>
      <c r="AA29" s="515">
        <f t="shared" si="7"/>
        <v>0.84629718</v>
      </c>
    </row>
    <row r="30" spans="1:27" s="89" customFormat="1" ht="88.5" customHeight="1">
      <c r="A30" s="58" t="str">
        <f>'Формат ФСТ'!A21</f>
        <v>1.10</v>
      </c>
      <c r="B30" s="440" t="str">
        <f>'Формат ФСТ'!B21</f>
        <v>Установка комплекса телемеханики в трансформаторной подстанции ТП-15, расположенной по адресу: г. Москва, п. Внуковское, ул. Летчика Грицевца, 5, стр. 1</v>
      </c>
      <c r="C30" s="13" t="s">
        <v>293</v>
      </c>
      <c r="D30" s="60">
        <f>'Формат ФСТ'!F21</f>
        <v>0</v>
      </c>
      <c r="E30" s="60">
        <f>'Формат ФСТ'!G21</f>
        <v>0</v>
      </c>
      <c r="F30" s="495">
        <f>'Формат ФСТ'!H21</f>
        <v>1</v>
      </c>
      <c r="G30" s="166" t="str">
        <f>'Формат ФСТ'!D21</f>
        <v>2018</v>
      </c>
      <c r="H30" s="166" t="str">
        <f>'Формат ФСТ'!E21</f>
        <v>2018</v>
      </c>
      <c r="I30" s="60">
        <f>'Формат ФСТ'!J21/1000*1.18</f>
        <v>0.84629718</v>
      </c>
      <c r="J30" s="60">
        <f t="shared" si="3"/>
        <v>0.84629718</v>
      </c>
      <c r="K30" s="59">
        <v>0</v>
      </c>
      <c r="L30" s="495">
        <f>'Формат ФСТ'!K21</f>
        <v>0</v>
      </c>
      <c r="M30" s="495">
        <f>'Формат ФСТ'!L21</f>
        <v>0</v>
      </c>
      <c r="N30" s="495">
        <f>'Формат ФСТ'!M21</f>
        <v>0</v>
      </c>
      <c r="O30" s="495">
        <f>'Формат ФСТ'!Q21</f>
        <v>0</v>
      </c>
      <c r="P30" s="495">
        <f>'Формат ФСТ'!R21</f>
        <v>0</v>
      </c>
      <c r="Q30" s="495">
        <f>'Формат ФСТ'!S21</f>
        <v>1</v>
      </c>
      <c r="R30" s="495">
        <f>'Формат ФСТ'!W21</f>
        <v>0</v>
      </c>
      <c r="S30" s="495">
        <f>'Формат ФСТ'!X21</f>
        <v>0</v>
      </c>
      <c r="T30" s="495">
        <f>'Формат ФСТ'!Y21</f>
        <v>0</v>
      </c>
      <c r="U30" s="494">
        <f t="shared" si="4"/>
        <v>0</v>
      </c>
      <c r="V30" s="494">
        <f t="shared" si="5"/>
        <v>0</v>
      </c>
      <c r="W30" s="494">
        <f t="shared" si="6"/>
        <v>1</v>
      </c>
      <c r="X30" s="60">
        <f>'Формат ФСТ'!N21/1000*1.18</f>
        <v>0</v>
      </c>
      <c r="Y30" s="60">
        <f>'Формат ФСТ'!T21/1000*1.18</f>
        <v>0.84629718</v>
      </c>
      <c r="Z30" s="60">
        <f>'Формат ФСТ'!Z21/1000*1.18</f>
        <v>0</v>
      </c>
      <c r="AA30" s="515">
        <f t="shared" si="7"/>
        <v>0.84629718</v>
      </c>
    </row>
    <row r="31" spans="1:27" s="89" customFormat="1" ht="89.25" customHeight="1">
      <c r="A31" s="58" t="str">
        <f>'Формат ФСТ'!A22</f>
        <v>1.11</v>
      </c>
      <c r="B31" s="440" t="str">
        <f>'Формат ФСТ'!B22</f>
        <v>Установка комплекса телемеханики в трансформаторной подстанции ТП-16, расположенной по адресу: г. Москва, п. Внуковское, ул. Летчика Ульянина, 4, стр. 1</v>
      </c>
      <c r="C31" s="13" t="s">
        <v>293</v>
      </c>
      <c r="D31" s="60">
        <f>'Формат ФСТ'!F22</f>
        <v>0</v>
      </c>
      <c r="E31" s="60">
        <f>'Формат ФСТ'!G22</f>
        <v>0</v>
      </c>
      <c r="F31" s="495">
        <f>'Формат ФСТ'!H22</f>
        <v>1</v>
      </c>
      <c r="G31" s="166" t="str">
        <f>'Формат ФСТ'!D22</f>
        <v>2019</v>
      </c>
      <c r="H31" s="166" t="str">
        <f>'Формат ФСТ'!E22</f>
        <v>2019</v>
      </c>
      <c r="I31" s="60">
        <f>'Формат ФСТ'!J22/1000*1.18</f>
        <v>0.84629718</v>
      </c>
      <c r="J31" s="60">
        <f t="shared" si="3"/>
        <v>0.84629718</v>
      </c>
      <c r="K31" s="59">
        <v>0</v>
      </c>
      <c r="L31" s="495">
        <f>'Формат ФСТ'!K22</f>
        <v>0</v>
      </c>
      <c r="M31" s="495">
        <f>'Формат ФСТ'!L22</f>
        <v>0</v>
      </c>
      <c r="N31" s="495">
        <f>'Формат ФСТ'!M22</f>
        <v>0</v>
      </c>
      <c r="O31" s="495">
        <f>'Формат ФСТ'!Q22</f>
        <v>0</v>
      </c>
      <c r="P31" s="495">
        <f>'Формат ФСТ'!R22</f>
        <v>0</v>
      </c>
      <c r="Q31" s="495">
        <f>'Формат ФСТ'!S22</f>
        <v>0</v>
      </c>
      <c r="R31" s="495">
        <f>'Формат ФСТ'!W22</f>
        <v>0</v>
      </c>
      <c r="S31" s="495">
        <f>'Формат ФСТ'!X22</f>
        <v>0</v>
      </c>
      <c r="T31" s="495">
        <f>'Формат ФСТ'!Y22</f>
        <v>1</v>
      </c>
      <c r="U31" s="494">
        <f t="shared" si="4"/>
        <v>0</v>
      </c>
      <c r="V31" s="494">
        <f t="shared" si="5"/>
        <v>0</v>
      </c>
      <c r="W31" s="494">
        <f t="shared" si="6"/>
        <v>1</v>
      </c>
      <c r="X31" s="60">
        <f>'Формат ФСТ'!N22/1000*1.18</f>
        <v>0</v>
      </c>
      <c r="Y31" s="60">
        <f>'Формат ФСТ'!T22/1000*1.18</f>
        <v>0</v>
      </c>
      <c r="Z31" s="60">
        <f>'Формат ФСТ'!Z22/1000*1.18</f>
        <v>0.84629718</v>
      </c>
      <c r="AA31" s="515">
        <f t="shared" si="7"/>
        <v>0.84629718</v>
      </c>
    </row>
    <row r="32" spans="1:27" s="89" customFormat="1" ht="84" customHeight="1">
      <c r="A32" s="58" t="str">
        <f>'Формат ФСТ'!A23</f>
        <v>1.12</v>
      </c>
      <c r="B32" s="440" t="str">
        <f>'Формат ФСТ'!B23</f>
        <v>Установка комплекса телемеханики в трансформаторной подстанции ТП-17, расположенной по адресу: г. Москва, п. Внуковское, ул. Летчика Грицевца, 11, стр. 1</v>
      </c>
      <c r="C32" s="13" t="s">
        <v>293</v>
      </c>
      <c r="D32" s="60">
        <f>'Формат ФСТ'!F23</f>
        <v>0</v>
      </c>
      <c r="E32" s="60">
        <f>'Формат ФСТ'!G23</f>
        <v>0</v>
      </c>
      <c r="F32" s="495">
        <f>'Формат ФСТ'!H23</f>
        <v>1</v>
      </c>
      <c r="G32" s="166" t="str">
        <f>'Формат ФСТ'!D23</f>
        <v>2019</v>
      </c>
      <c r="H32" s="166" t="str">
        <f>'Формат ФСТ'!E23</f>
        <v>2019</v>
      </c>
      <c r="I32" s="60">
        <f>'Формат ФСТ'!J23/1000*1.18</f>
        <v>0.84629718</v>
      </c>
      <c r="J32" s="60">
        <f t="shared" si="3"/>
        <v>0.84629718</v>
      </c>
      <c r="K32" s="59">
        <v>0</v>
      </c>
      <c r="L32" s="495">
        <f>'Формат ФСТ'!K23</f>
        <v>0</v>
      </c>
      <c r="M32" s="495">
        <f>'Формат ФСТ'!L23</f>
        <v>0</v>
      </c>
      <c r="N32" s="495">
        <f>'Формат ФСТ'!M23</f>
        <v>0</v>
      </c>
      <c r="O32" s="495">
        <f>'Формат ФСТ'!Q23</f>
        <v>0</v>
      </c>
      <c r="P32" s="495">
        <f>'Формат ФСТ'!R23</f>
        <v>0</v>
      </c>
      <c r="Q32" s="495">
        <f>'Формат ФСТ'!S23</f>
        <v>0</v>
      </c>
      <c r="R32" s="495">
        <f>'Формат ФСТ'!W23</f>
        <v>0</v>
      </c>
      <c r="S32" s="495">
        <f>'Формат ФСТ'!X23</f>
        <v>0</v>
      </c>
      <c r="T32" s="495">
        <f>'Формат ФСТ'!Y23</f>
        <v>1</v>
      </c>
      <c r="U32" s="494">
        <f t="shared" si="4"/>
        <v>0</v>
      </c>
      <c r="V32" s="494">
        <f t="shared" si="5"/>
        <v>0</v>
      </c>
      <c r="W32" s="494">
        <f t="shared" si="6"/>
        <v>1</v>
      </c>
      <c r="X32" s="60">
        <f>'Формат ФСТ'!N23/1000*1.18</f>
        <v>0</v>
      </c>
      <c r="Y32" s="60">
        <f>'Формат ФСТ'!T23/1000*1.18</f>
        <v>0</v>
      </c>
      <c r="Z32" s="60">
        <f>'Формат ФСТ'!Z23/1000*1.18</f>
        <v>0.84629718</v>
      </c>
      <c r="AA32" s="515">
        <f t="shared" si="7"/>
        <v>0.84629718</v>
      </c>
    </row>
    <row r="33" spans="1:27" s="89" customFormat="1" ht="86.25" customHeight="1">
      <c r="A33" s="58" t="str">
        <f>'Формат ФСТ'!A24</f>
        <v>1.13</v>
      </c>
      <c r="B33" s="440" t="str">
        <f>'Формат ФСТ'!B24</f>
        <v>Установка комплекса телемеханики в трансформаторной подстанции ТП-18, расположенной по адресу: г. Москва, п. Внуковское, ул. Авиаконструктора Петлякова, 21, стр. 1</v>
      </c>
      <c r="C33" s="13" t="s">
        <v>293</v>
      </c>
      <c r="D33" s="60">
        <f>'Формат ФСТ'!F24</f>
        <v>0</v>
      </c>
      <c r="E33" s="60">
        <f>'Формат ФСТ'!G24</f>
        <v>0</v>
      </c>
      <c r="F33" s="495">
        <f>'Формат ФСТ'!H24</f>
        <v>1</v>
      </c>
      <c r="G33" s="166" t="str">
        <f>'Формат ФСТ'!D24</f>
        <v>2019</v>
      </c>
      <c r="H33" s="166" t="str">
        <f>'Формат ФСТ'!E24</f>
        <v>2019</v>
      </c>
      <c r="I33" s="60">
        <f>'Формат ФСТ'!J24/1000*1.18</f>
        <v>0.84629718</v>
      </c>
      <c r="J33" s="60">
        <f t="shared" si="3"/>
        <v>0.84629718</v>
      </c>
      <c r="K33" s="59">
        <v>0</v>
      </c>
      <c r="L33" s="495">
        <f>'Формат ФСТ'!K24</f>
        <v>0</v>
      </c>
      <c r="M33" s="495">
        <f>'Формат ФСТ'!L24</f>
        <v>0</v>
      </c>
      <c r="N33" s="495">
        <f>'Формат ФСТ'!M24</f>
        <v>0</v>
      </c>
      <c r="O33" s="495">
        <f>'Формат ФСТ'!Q24</f>
        <v>0</v>
      </c>
      <c r="P33" s="495">
        <f>'Формат ФСТ'!R24</f>
        <v>0</v>
      </c>
      <c r="Q33" s="495">
        <f>'Формат ФСТ'!S24</f>
        <v>0</v>
      </c>
      <c r="R33" s="495">
        <f>'Формат ФСТ'!W24</f>
        <v>0</v>
      </c>
      <c r="S33" s="495">
        <f>'Формат ФСТ'!X24</f>
        <v>0</v>
      </c>
      <c r="T33" s="495">
        <f>'Формат ФСТ'!Y24</f>
        <v>1</v>
      </c>
      <c r="U33" s="494">
        <f t="shared" si="4"/>
        <v>0</v>
      </c>
      <c r="V33" s="494">
        <f t="shared" si="5"/>
        <v>0</v>
      </c>
      <c r="W33" s="494">
        <f t="shared" si="6"/>
        <v>1</v>
      </c>
      <c r="X33" s="60">
        <f>'Формат ФСТ'!N24/1000*1.18</f>
        <v>0</v>
      </c>
      <c r="Y33" s="60">
        <f>'Формат ФСТ'!T24/1000*1.18</f>
        <v>0</v>
      </c>
      <c r="Z33" s="60">
        <f>'Формат ФСТ'!Z24/1000*1.18</f>
        <v>0.84629718</v>
      </c>
      <c r="AA33" s="515">
        <f t="shared" si="7"/>
        <v>0.84629718</v>
      </c>
    </row>
    <row r="34" spans="1:27" s="89" customFormat="1" ht="82.5" customHeight="1">
      <c r="A34" s="58" t="str">
        <f>'Формат ФСТ'!A25</f>
        <v>1.14</v>
      </c>
      <c r="B34" s="440" t="str">
        <f>'Формат ФСТ'!B25</f>
        <v>Установка комплекса телемеханики в трансформаторной подстанции ТП-19, расположенной по адресу: г. Москва, п. Внуковское, ул. Авиаконструктора Петлякова, 25, стр. 1</v>
      </c>
      <c r="C34" s="13" t="s">
        <v>293</v>
      </c>
      <c r="D34" s="60">
        <f>'Формат ФСТ'!F25</f>
        <v>0</v>
      </c>
      <c r="E34" s="60">
        <f>'Формат ФСТ'!G25</f>
        <v>0</v>
      </c>
      <c r="F34" s="495">
        <f>'Формат ФСТ'!H25</f>
        <v>1</v>
      </c>
      <c r="G34" s="166" t="str">
        <f>'Формат ФСТ'!D25</f>
        <v>2019</v>
      </c>
      <c r="H34" s="166" t="str">
        <f>'Формат ФСТ'!E25</f>
        <v>2019</v>
      </c>
      <c r="I34" s="60">
        <f>'Формат ФСТ'!J25/1000*1.18</f>
        <v>0.84629718</v>
      </c>
      <c r="J34" s="60">
        <f t="shared" si="3"/>
        <v>0.84629718</v>
      </c>
      <c r="K34" s="59">
        <v>0</v>
      </c>
      <c r="L34" s="495">
        <f>'Формат ФСТ'!K25</f>
        <v>0</v>
      </c>
      <c r="M34" s="495">
        <f>'Формат ФСТ'!L25</f>
        <v>0</v>
      </c>
      <c r="N34" s="495">
        <f>'Формат ФСТ'!M25</f>
        <v>0</v>
      </c>
      <c r="O34" s="495">
        <f>'Формат ФСТ'!Q25</f>
        <v>0</v>
      </c>
      <c r="P34" s="495">
        <f>'Формат ФСТ'!R25</f>
        <v>0</v>
      </c>
      <c r="Q34" s="495">
        <f>'Формат ФСТ'!S25</f>
        <v>0</v>
      </c>
      <c r="R34" s="495">
        <f>'Формат ФСТ'!W25</f>
        <v>0</v>
      </c>
      <c r="S34" s="495">
        <f>'Формат ФСТ'!X25</f>
        <v>0</v>
      </c>
      <c r="T34" s="495">
        <f>'Формат ФСТ'!Y25</f>
        <v>1</v>
      </c>
      <c r="U34" s="494">
        <f t="shared" si="4"/>
        <v>0</v>
      </c>
      <c r="V34" s="494">
        <f t="shared" si="5"/>
        <v>0</v>
      </c>
      <c r="W34" s="494">
        <f t="shared" si="6"/>
        <v>1</v>
      </c>
      <c r="X34" s="60">
        <f>'Формат ФСТ'!N25/1000*1.18</f>
        <v>0</v>
      </c>
      <c r="Y34" s="60">
        <f>'Формат ФСТ'!T25/1000*1.18</f>
        <v>0</v>
      </c>
      <c r="Z34" s="60">
        <f>'Формат ФСТ'!Z25/1000*1.18</f>
        <v>0.84629718</v>
      </c>
      <c r="AA34" s="515">
        <f t="shared" si="7"/>
        <v>0.84629718</v>
      </c>
    </row>
    <row r="35" spans="1:27" s="89" customFormat="1" ht="86.25" customHeight="1">
      <c r="A35" s="58" t="str">
        <f>'Формат ФСТ'!A26</f>
        <v>1.15</v>
      </c>
      <c r="B35" s="440" t="str">
        <f>'Формат ФСТ'!B26</f>
        <v>Установка комплекса телемеханики в трансформаторной подстанции ТП-21, расположенной по адресу: г. Москва, п. Внуковское, ул. Авиаконструктора Петлякова, 31, стр. 1</v>
      </c>
      <c r="C35" s="13" t="s">
        <v>293</v>
      </c>
      <c r="D35" s="60">
        <f>'Формат ФСТ'!F26</f>
        <v>0</v>
      </c>
      <c r="E35" s="60">
        <f>'Формат ФСТ'!G26</f>
        <v>0</v>
      </c>
      <c r="F35" s="495">
        <f>'Формат ФСТ'!H26</f>
        <v>1</v>
      </c>
      <c r="G35" s="166" t="str">
        <f>'Формат ФСТ'!D26</f>
        <v>2019</v>
      </c>
      <c r="H35" s="166" t="str">
        <f>'Формат ФСТ'!E26</f>
        <v>2019</v>
      </c>
      <c r="I35" s="60">
        <f>'Формат ФСТ'!J26/1000*1.18</f>
        <v>0.84629718</v>
      </c>
      <c r="J35" s="60">
        <f t="shared" si="3"/>
        <v>0.84629718</v>
      </c>
      <c r="K35" s="59">
        <v>0</v>
      </c>
      <c r="L35" s="495">
        <f>'Формат ФСТ'!K26</f>
        <v>0</v>
      </c>
      <c r="M35" s="495">
        <f>'Формат ФСТ'!L26</f>
        <v>0</v>
      </c>
      <c r="N35" s="495">
        <f>'Формат ФСТ'!M26</f>
        <v>0</v>
      </c>
      <c r="O35" s="495">
        <f>'Формат ФСТ'!Q26</f>
        <v>0</v>
      </c>
      <c r="P35" s="495">
        <f>'Формат ФСТ'!R26</f>
        <v>0</v>
      </c>
      <c r="Q35" s="495">
        <f>'Формат ФСТ'!S26</f>
        <v>0</v>
      </c>
      <c r="R35" s="495">
        <f>'Формат ФСТ'!W26</f>
        <v>0</v>
      </c>
      <c r="S35" s="495">
        <f>'Формат ФСТ'!X26</f>
        <v>0</v>
      </c>
      <c r="T35" s="495">
        <f>'Формат ФСТ'!Y26</f>
        <v>1</v>
      </c>
      <c r="U35" s="494">
        <f t="shared" si="4"/>
        <v>0</v>
      </c>
      <c r="V35" s="494">
        <f t="shared" si="5"/>
        <v>0</v>
      </c>
      <c r="W35" s="494">
        <f t="shared" si="6"/>
        <v>1</v>
      </c>
      <c r="X35" s="60">
        <f>'Формат ФСТ'!N26/1000*1.18</f>
        <v>0</v>
      </c>
      <c r="Y35" s="60">
        <f>'Формат ФСТ'!T26/1000*1.18</f>
        <v>0</v>
      </c>
      <c r="Z35" s="60">
        <f>'Формат ФСТ'!Z26/1000*1.18</f>
        <v>0.84629718</v>
      </c>
      <c r="AA35" s="515">
        <f t="shared" si="7"/>
        <v>0.84629718</v>
      </c>
    </row>
    <row r="36" spans="1:65" s="389" customFormat="1" ht="39" customHeight="1">
      <c r="A36" s="733" t="s">
        <v>90</v>
      </c>
      <c r="B36" s="734"/>
      <c r="C36" s="380"/>
      <c r="D36" s="381"/>
      <c r="E36" s="381"/>
      <c r="F36" s="496"/>
      <c r="G36" s="496"/>
      <c r="H36" s="496"/>
      <c r="I36" s="504"/>
      <c r="J36" s="505"/>
      <c r="K36" s="425"/>
      <c r="L36" s="506"/>
      <c r="M36" s="507"/>
      <c r="N36" s="508"/>
      <c r="O36" s="380"/>
      <c r="P36" s="425"/>
      <c r="Q36" s="508"/>
      <c r="R36" s="425"/>
      <c r="S36" s="425"/>
      <c r="T36" s="508"/>
      <c r="U36" s="455"/>
      <c r="V36" s="456"/>
      <c r="W36" s="455"/>
      <c r="X36" s="425"/>
      <c r="Y36" s="425"/>
      <c r="Z36" s="425"/>
      <c r="AA36" s="428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6"/>
      <c r="BD36" s="396"/>
      <c r="BE36" s="396"/>
      <c r="BF36" s="396"/>
      <c r="BG36" s="396"/>
      <c r="BH36" s="396"/>
      <c r="BI36" s="396"/>
      <c r="BJ36" s="396"/>
      <c r="BK36" s="396"/>
      <c r="BL36" s="396"/>
      <c r="BM36" s="396"/>
    </row>
    <row r="37" spans="1:65" s="389" customFormat="1" ht="44.25" customHeight="1" thickBot="1">
      <c r="A37" s="426"/>
      <c r="B37" s="427" t="s">
        <v>108</v>
      </c>
      <c r="C37" s="386"/>
      <c r="D37" s="387"/>
      <c r="E37" s="387"/>
      <c r="F37" s="497"/>
      <c r="G37" s="497"/>
      <c r="H37" s="497"/>
      <c r="I37" s="510"/>
      <c r="J37" s="511"/>
      <c r="K37" s="388"/>
      <c r="L37" s="512"/>
      <c r="M37" s="513"/>
      <c r="N37" s="514"/>
      <c r="O37" s="386"/>
      <c r="P37" s="388"/>
      <c r="Q37" s="514"/>
      <c r="R37" s="388"/>
      <c r="S37" s="388"/>
      <c r="T37" s="514"/>
      <c r="U37" s="457"/>
      <c r="V37" s="458"/>
      <c r="W37" s="457"/>
      <c r="X37" s="388"/>
      <c r="Y37" s="388"/>
      <c r="Z37" s="388"/>
      <c r="AA37" s="429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6"/>
      <c r="BM37" s="396"/>
    </row>
    <row r="38" spans="1:27" ht="43.5" customHeight="1">
      <c r="A38" s="139"/>
      <c r="B38" s="728" t="s">
        <v>214</v>
      </c>
      <c r="C38" s="728"/>
      <c r="D38" s="728"/>
      <c r="E38" s="728"/>
      <c r="F38" s="728"/>
      <c r="G38" s="728"/>
      <c r="H38" s="728"/>
      <c r="I38" s="728"/>
      <c r="J38" s="728"/>
      <c r="M38" s="204"/>
      <c r="N38" s="489"/>
      <c r="O38" s="204"/>
      <c r="P38" s="204"/>
      <c r="Q38" s="489"/>
      <c r="R38" s="204"/>
      <c r="S38" s="204"/>
      <c r="T38" s="489"/>
      <c r="U38" s="204"/>
      <c r="V38" s="204"/>
      <c r="W38" s="489"/>
      <c r="X38" s="204"/>
      <c r="Y38" s="204"/>
      <c r="Z38" s="204"/>
      <c r="AA38" s="204"/>
    </row>
    <row r="39" spans="1:27" ht="53.25" customHeight="1">
      <c r="A39" s="139"/>
      <c r="B39" s="728"/>
      <c r="C39" s="728"/>
      <c r="D39" s="728"/>
      <c r="E39" s="728"/>
      <c r="F39" s="728"/>
      <c r="G39" s="728"/>
      <c r="H39" s="728"/>
      <c r="I39" s="728"/>
      <c r="J39" s="728"/>
      <c r="M39" s="204"/>
      <c r="N39" s="489"/>
      <c r="O39" s="204"/>
      <c r="P39" s="204"/>
      <c r="Q39" s="489"/>
      <c r="R39" s="204"/>
      <c r="S39" s="204"/>
      <c r="T39" s="489"/>
      <c r="U39" s="204"/>
      <c r="V39" s="204"/>
      <c r="W39" s="489"/>
      <c r="X39" s="204"/>
      <c r="Y39" s="204"/>
      <c r="Z39" s="204"/>
      <c r="AA39" s="204"/>
    </row>
    <row r="40" spans="1:23" ht="15.75">
      <c r="A40" s="139"/>
      <c r="U40" s="204"/>
      <c r="V40" s="204"/>
      <c r="W40" s="489"/>
    </row>
    <row r="41" spans="1:23" ht="15.75">
      <c r="A41" s="139"/>
      <c r="U41" s="204"/>
      <c r="V41" s="204"/>
      <c r="W41" s="489"/>
    </row>
    <row r="42" spans="25:27" ht="33.75" customHeight="1">
      <c r="Y42" s="90"/>
      <c r="AA42" s="91"/>
    </row>
    <row r="43" ht="15.75">
      <c r="AA43" s="89"/>
    </row>
  </sheetData>
  <sheetProtection/>
  <mergeCells count="22">
    <mergeCell ref="U16:W16"/>
    <mergeCell ref="D15:F16"/>
    <mergeCell ref="A6:AA6"/>
    <mergeCell ref="Z12:AA12"/>
    <mergeCell ref="U9:AA9"/>
    <mergeCell ref="X11:AA11"/>
    <mergeCell ref="X15:AA15"/>
    <mergeCell ref="L16:N16"/>
    <mergeCell ref="O16:Q16"/>
    <mergeCell ref="R16:T16"/>
    <mergeCell ref="L15:W15"/>
    <mergeCell ref="K15:K16"/>
    <mergeCell ref="B39:J39"/>
    <mergeCell ref="A15:A17"/>
    <mergeCell ref="B15:B17"/>
    <mergeCell ref="J15:J16"/>
    <mergeCell ref="C15:C16"/>
    <mergeCell ref="A36:B36"/>
    <mergeCell ref="B38:J38"/>
    <mergeCell ref="G15:G17"/>
    <mergeCell ref="H15:H17"/>
    <mergeCell ref="I15:I16"/>
  </mergeCells>
  <printOptions/>
  <pageMargins left="0.7874015748031497" right="0.15748031496062992" top="0.1968503937007874" bottom="0.1968503937007874" header="0.5118110236220472" footer="0.5118110236220472"/>
  <pageSetup fitToHeight="0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BT50"/>
  <sheetViews>
    <sheetView view="pageBreakPreview" zoomScale="75" zoomScaleSheetLayoutView="75" zoomScalePageLayoutView="0" workbookViewId="0" topLeftCell="K4">
      <selection activeCell="P19" sqref="P19"/>
    </sheetView>
  </sheetViews>
  <sheetFormatPr defaultColWidth="9.00390625" defaultRowHeight="15.75"/>
  <cols>
    <col min="1" max="1" width="10.75390625" style="11" bestFit="1" customWidth="1"/>
    <col min="2" max="2" width="44.75390625" style="11" customWidth="1"/>
    <col min="3" max="3" width="8.125" style="11" customWidth="1"/>
    <col min="4" max="4" width="9.00390625" style="11" customWidth="1"/>
    <col min="5" max="5" width="6.875" style="11" customWidth="1"/>
    <col min="6" max="6" width="8.875" style="11" customWidth="1"/>
    <col min="7" max="7" width="11.125" style="11" customWidth="1"/>
    <col min="8" max="8" width="9.00390625" style="11" customWidth="1"/>
    <col min="9" max="9" width="17.625" style="11" customWidth="1"/>
    <col min="10" max="10" width="7.625" style="138" customWidth="1"/>
    <col min="11" max="11" width="8.00390625" style="11" customWidth="1"/>
    <col min="12" max="12" width="9.00390625" style="11" customWidth="1"/>
    <col min="13" max="13" width="8.625" style="11" customWidth="1"/>
    <col min="14" max="14" width="10.00390625" style="11" customWidth="1"/>
    <col min="15" max="15" width="8.75390625" style="138" customWidth="1"/>
    <col min="16" max="16" width="10.25390625" style="11" customWidth="1"/>
    <col min="17" max="17" width="8.375" style="498" customWidth="1"/>
    <col min="18" max="18" width="9.875" style="11" customWidth="1"/>
    <col min="19" max="19" width="7.375" style="11" customWidth="1"/>
    <col min="20" max="20" width="7.75390625" style="11" customWidth="1"/>
    <col min="21" max="21" width="9.00390625" style="11" customWidth="1"/>
    <col min="22" max="22" width="10.625" style="11" customWidth="1"/>
    <col min="23" max="24" width="8.75390625" style="11" customWidth="1"/>
    <col min="25" max="25" width="9.75390625" style="11" customWidth="1"/>
    <col min="26" max="29" width="8.75390625" style="11" customWidth="1"/>
    <col min="30" max="30" width="10.375" style="11" customWidth="1"/>
    <col min="31" max="33" width="8.75390625" style="11" customWidth="1"/>
    <col min="34" max="34" width="8.25390625" style="11" customWidth="1"/>
    <col min="35" max="35" width="8.75390625" style="11" customWidth="1"/>
    <col min="36" max="36" width="8.25390625" style="11" customWidth="1"/>
    <col min="37" max="16384" width="9.00390625" style="11" customWidth="1"/>
  </cols>
  <sheetData>
    <row r="2" ht="15.75">
      <c r="AJ2" s="51" t="s">
        <v>259</v>
      </c>
    </row>
    <row r="3" ht="15.75">
      <c r="AJ3" s="51" t="s">
        <v>210</v>
      </c>
    </row>
    <row r="4" ht="15.75">
      <c r="AJ4" s="51" t="s">
        <v>350</v>
      </c>
    </row>
    <row r="5" ht="15.75">
      <c r="AI5" s="51"/>
    </row>
    <row r="6" spans="1:36" ht="15.75">
      <c r="A6" s="760" t="s">
        <v>477</v>
      </c>
      <c r="B6" s="760"/>
      <c r="C6" s="760"/>
      <c r="D6" s="760"/>
      <c r="E6" s="760"/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60"/>
      <c r="AD6" s="760"/>
      <c r="AE6" s="760"/>
      <c r="AF6" s="760"/>
      <c r="AG6" s="760"/>
      <c r="AH6" s="760"/>
      <c r="AI6" s="760"/>
      <c r="AJ6" s="760"/>
    </row>
    <row r="8" ht="15.75">
      <c r="AJ8" s="51" t="s">
        <v>211</v>
      </c>
    </row>
    <row r="9" spans="31:36" ht="15.75">
      <c r="AE9" s="757" t="s">
        <v>412</v>
      </c>
      <c r="AF9" s="757"/>
      <c r="AG9" s="757"/>
      <c r="AH9" s="757"/>
      <c r="AI9" s="757"/>
      <c r="AJ9" s="757"/>
    </row>
    <row r="10" ht="15.75">
      <c r="AJ10" s="51"/>
    </row>
    <row r="11" spans="21:36" ht="15.75" customHeight="1">
      <c r="U11" s="138"/>
      <c r="AG11" s="761" t="s">
        <v>406</v>
      </c>
      <c r="AH11" s="762"/>
      <c r="AI11" s="762"/>
      <c r="AJ11" s="762"/>
    </row>
    <row r="12" spans="34:36" ht="15.75" customHeight="1">
      <c r="AH12" s="759" t="s">
        <v>476</v>
      </c>
      <c r="AI12" s="759"/>
      <c r="AJ12" s="759"/>
    </row>
    <row r="13" ht="15.75">
      <c r="AJ13" s="51" t="s">
        <v>212</v>
      </c>
    </row>
    <row r="14" ht="16.5" thickBot="1">
      <c r="AJ14" s="51"/>
    </row>
    <row r="15" spans="1:36" ht="27.75" customHeight="1">
      <c r="A15" s="729" t="s">
        <v>15</v>
      </c>
      <c r="B15" s="731" t="s">
        <v>243</v>
      </c>
      <c r="C15" s="763" t="s">
        <v>353</v>
      </c>
      <c r="D15" s="763"/>
      <c r="E15" s="763"/>
      <c r="F15" s="763"/>
      <c r="G15" s="763"/>
      <c r="H15" s="763"/>
      <c r="I15" s="763"/>
      <c r="J15" s="763"/>
      <c r="K15" s="763"/>
      <c r="L15" s="763"/>
      <c r="M15" s="763"/>
      <c r="N15" s="763"/>
      <c r="O15" s="763"/>
      <c r="P15" s="763"/>
      <c r="Q15" s="763"/>
      <c r="R15" s="731" t="s">
        <v>244</v>
      </c>
      <c r="S15" s="731"/>
      <c r="T15" s="731"/>
      <c r="U15" s="731"/>
      <c r="V15" s="731"/>
      <c r="W15" s="768" t="s">
        <v>267</v>
      </c>
      <c r="X15" s="768"/>
      <c r="Y15" s="768"/>
      <c r="Z15" s="768"/>
      <c r="AA15" s="768"/>
      <c r="AB15" s="768"/>
      <c r="AC15" s="768"/>
      <c r="AD15" s="768"/>
      <c r="AE15" s="768"/>
      <c r="AF15" s="768"/>
      <c r="AG15" s="768"/>
      <c r="AH15" s="768"/>
      <c r="AI15" s="768"/>
      <c r="AJ15" s="769"/>
    </row>
    <row r="16" spans="1:36" ht="21" customHeight="1">
      <c r="A16" s="730"/>
      <c r="B16" s="732"/>
      <c r="C16" s="770" t="s">
        <v>268</v>
      </c>
      <c r="D16" s="770"/>
      <c r="E16" s="770"/>
      <c r="F16" s="770"/>
      <c r="G16" s="766" t="s">
        <v>245</v>
      </c>
      <c r="H16" s="766"/>
      <c r="I16" s="766"/>
      <c r="J16" s="766"/>
      <c r="K16" s="766" t="s">
        <v>246</v>
      </c>
      <c r="L16" s="766"/>
      <c r="M16" s="766"/>
      <c r="N16" s="766"/>
      <c r="O16" s="766"/>
      <c r="P16" s="771" t="s">
        <v>454</v>
      </c>
      <c r="Q16" s="772"/>
      <c r="R16" s="732"/>
      <c r="S16" s="732"/>
      <c r="T16" s="732"/>
      <c r="U16" s="732"/>
      <c r="V16" s="732"/>
      <c r="W16" s="732" t="s">
        <v>268</v>
      </c>
      <c r="X16" s="732"/>
      <c r="Y16" s="732"/>
      <c r="Z16" s="732"/>
      <c r="AA16" s="767" t="s">
        <v>245</v>
      </c>
      <c r="AB16" s="767"/>
      <c r="AC16" s="767"/>
      <c r="AD16" s="767"/>
      <c r="AE16" s="767" t="s">
        <v>246</v>
      </c>
      <c r="AF16" s="767"/>
      <c r="AG16" s="767"/>
      <c r="AH16" s="767"/>
      <c r="AI16" s="767"/>
      <c r="AJ16" s="764" t="s">
        <v>270</v>
      </c>
    </row>
    <row r="17" spans="1:36" ht="77.25" customHeight="1">
      <c r="A17" s="730"/>
      <c r="B17" s="732"/>
      <c r="C17" s="56" t="s">
        <v>247</v>
      </c>
      <c r="D17" s="142" t="s">
        <v>248</v>
      </c>
      <c r="E17" s="4" t="s">
        <v>318</v>
      </c>
      <c r="F17" s="4" t="s">
        <v>272</v>
      </c>
      <c r="G17" s="56" t="s">
        <v>247</v>
      </c>
      <c r="H17" s="142" t="s">
        <v>248</v>
      </c>
      <c r="I17" s="142" t="s">
        <v>249</v>
      </c>
      <c r="J17" s="532" t="s">
        <v>317</v>
      </c>
      <c r="K17" s="56" t="s">
        <v>250</v>
      </c>
      <c r="L17" s="142" t="s">
        <v>248</v>
      </c>
      <c r="M17" s="145" t="s">
        <v>251</v>
      </c>
      <c r="N17" s="145" t="s">
        <v>252</v>
      </c>
      <c r="O17" s="532" t="s">
        <v>253</v>
      </c>
      <c r="P17" s="56" t="s">
        <v>250</v>
      </c>
      <c r="Q17" s="526" t="s">
        <v>455</v>
      </c>
      <c r="R17" s="157" t="s">
        <v>254</v>
      </c>
      <c r="S17" s="56" t="s">
        <v>255</v>
      </c>
      <c r="T17" s="56" t="s">
        <v>256</v>
      </c>
      <c r="U17" s="56" t="s">
        <v>257</v>
      </c>
      <c r="V17" s="56" t="s">
        <v>258</v>
      </c>
      <c r="W17" s="56" t="s">
        <v>247</v>
      </c>
      <c r="X17" s="143" t="s">
        <v>271</v>
      </c>
      <c r="Y17" s="4" t="s">
        <v>269</v>
      </c>
      <c r="Z17" s="4" t="s">
        <v>273</v>
      </c>
      <c r="AA17" s="56" t="s">
        <v>247</v>
      </c>
      <c r="AB17" s="142" t="s">
        <v>248</v>
      </c>
      <c r="AC17" s="142" t="s">
        <v>249</v>
      </c>
      <c r="AD17" s="4" t="s">
        <v>269</v>
      </c>
      <c r="AE17" s="56" t="s">
        <v>250</v>
      </c>
      <c r="AF17" s="142" t="s">
        <v>248</v>
      </c>
      <c r="AG17" s="145" t="s">
        <v>251</v>
      </c>
      <c r="AH17" s="56" t="s">
        <v>252</v>
      </c>
      <c r="AI17" s="142" t="s">
        <v>253</v>
      </c>
      <c r="AJ17" s="765"/>
    </row>
    <row r="18" spans="1:36" ht="36.75" customHeight="1">
      <c r="A18" s="15"/>
      <c r="B18" s="13" t="s">
        <v>297</v>
      </c>
      <c r="C18" s="122"/>
      <c r="D18" s="146"/>
      <c r="E18" s="13"/>
      <c r="F18" s="13"/>
      <c r="G18" s="13"/>
      <c r="H18" s="13"/>
      <c r="I18" s="13"/>
      <c r="J18" s="144"/>
      <c r="K18" s="13"/>
      <c r="L18" s="13"/>
      <c r="M18" s="13"/>
      <c r="N18" s="13"/>
      <c r="O18" s="144"/>
      <c r="P18" s="532" t="str">
        <f>P19</f>
        <v>2017-2019</v>
      </c>
      <c r="Q18" s="527">
        <f aca="true" t="shared" si="0" ref="Q18:V18">Q19</f>
        <v>15</v>
      </c>
      <c r="R18" s="153">
        <f t="shared" si="0"/>
        <v>14.573378779999997</v>
      </c>
      <c r="S18" s="61">
        <f t="shared" si="0"/>
        <v>0</v>
      </c>
      <c r="T18" s="61">
        <f t="shared" si="0"/>
        <v>4.374600000000001</v>
      </c>
      <c r="U18" s="61">
        <f t="shared" si="0"/>
        <v>10.198778779999996</v>
      </c>
      <c r="V18" s="61">
        <f t="shared" si="0"/>
        <v>0</v>
      </c>
      <c r="W18" s="4" t="s">
        <v>294</v>
      </c>
      <c r="X18" s="4" t="s">
        <v>294</v>
      </c>
      <c r="Y18" s="4" t="s">
        <v>294</v>
      </c>
      <c r="Z18" s="4" t="s">
        <v>294</v>
      </c>
      <c r="AA18" s="4" t="s">
        <v>294</v>
      </c>
      <c r="AB18" s="4" t="s">
        <v>294</v>
      </c>
      <c r="AC18" s="4" t="s">
        <v>294</v>
      </c>
      <c r="AD18" s="4" t="s">
        <v>294</v>
      </c>
      <c r="AE18" s="4" t="s">
        <v>294</v>
      </c>
      <c r="AF18" s="4" t="s">
        <v>294</v>
      </c>
      <c r="AG18" s="4" t="s">
        <v>294</v>
      </c>
      <c r="AH18" s="4" t="s">
        <v>294</v>
      </c>
      <c r="AI18" s="4" t="s">
        <v>294</v>
      </c>
      <c r="AJ18" s="5" t="s">
        <v>294</v>
      </c>
    </row>
    <row r="19" spans="1:36" ht="35.25" customHeight="1">
      <c r="A19" s="156"/>
      <c r="B19" s="152" t="s">
        <v>109</v>
      </c>
      <c r="C19" s="152"/>
      <c r="D19" s="152"/>
      <c r="E19" s="152"/>
      <c r="F19" s="152"/>
      <c r="G19" s="152"/>
      <c r="H19" s="152"/>
      <c r="I19" s="152"/>
      <c r="J19" s="153"/>
      <c r="K19" s="152"/>
      <c r="L19" s="152"/>
      <c r="M19" s="152"/>
      <c r="N19" s="152"/>
      <c r="O19" s="153"/>
      <c r="P19" s="533" t="str">
        <f>P20</f>
        <v>2017-2019</v>
      </c>
      <c r="Q19" s="528">
        <f>Q20</f>
        <v>15</v>
      </c>
      <c r="R19" s="153">
        <f>S19+T19+U19+V19</f>
        <v>14.573378779999997</v>
      </c>
      <c r="S19" s="153">
        <f>S20</f>
        <v>0</v>
      </c>
      <c r="T19" s="153">
        <f>T20</f>
        <v>4.374600000000001</v>
      </c>
      <c r="U19" s="153">
        <f>U20</f>
        <v>10.198778779999996</v>
      </c>
      <c r="V19" s="153">
        <f>V20</f>
        <v>0</v>
      </c>
      <c r="W19" s="152" t="s">
        <v>294</v>
      </c>
      <c r="X19" s="152" t="s">
        <v>294</v>
      </c>
      <c r="Y19" s="152" t="s">
        <v>294</v>
      </c>
      <c r="Z19" s="152" t="s">
        <v>294</v>
      </c>
      <c r="AA19" s="152" t="s">
        <v>294</v>
      </c>
      <c r="AB19" s="152" t="s">
        <v>294</v>
      </c>
      <c r="AC19" s="152" t="s">
        <v>294</v>
      </c>
      <c r="AD19" s="152" t="s">
        <v>294</v>
      </c>
      <c r="AE19" s="152" t="s">
        <v>294</v>
      </c>
      <c r="AF19" s="152" t="s">
        <v>294</v>
      </c>
      <c r="AG19" s="152" t="s">
        <v>294</v>
      </c>
      <c r="AH19" s="152" t="s">
        <v>294</v>
      </c>
      <c r="AI19" s="152" t="s">
        <v>294</v>
      </c>
      <c r="AJ19" s="430" t="s">
        <v>294</v>
      </c>
    </row>
    <row r="20" spans="1:36" ht="90" customHeight="1">
      <c r="A20" s="58" t="str">
        <f>'Формат ФСТ'!A11</f>
        <v>1</v>
      </c>
      <c r="B20" s="13" t="str">
        <f>'1 приложение 1.1'!B20</f>
        <v>Проект "Создание системы телемеханизации в распределительных трансформаторных подстанциях (РТП) и трансформаторных подстанциях (ТП), расположенных в г. Москва, п. Внуковское (мкр. Солнцево-парк)"</v>
      </c>
      <c r="C20" s="13"/>
      <c r="D20" s="13"/>
      <c r="E20" s="13"/>
      <c r="F20" s="13"/>
      <c r="G20" s="13"/>
      <c r="H20" s="13"/>
      <c r="I20" s="13"/>
      <c r="J20" s="61"/>
      <c r="K20" s="13"/>
      <c r="L20" s="13"/>
      <c r="M20" s="13"/>
      <c r="N20" s="13"/>
      <c r="O20" s="61"/>
      <c r="P20" s="60" t="s">
        <v>502</v>
      </c>
      <c r="Q20" s="492">
        <f aca="true" t="shared" si="1" ref="Q20:V20">SUM(Q21:Q35)</f>
        <v>15</v>
      </c>
      <c r="R20" s="61">
        <f t="shared" si="1"/>
        <v>14.573378780000002</v>
      </c>
      <c r="S20" s="61">
        <f t="shared" si="1"/>
        <v>0</v>
      </c>
      <c r="T20" s="61">
        <f t="shared" si="1"/>
        <v>4.374600000000001</v>
      </c>
      <c r="U20" s="61">
        <f t="shared" si="1"/>
        <v>10.198778779999996</v>
      </c>
      <c r="V20" s="61">
        <f t="shared" si="1"/>
        <v>0</v>
      </c>
      <c r="W20" s="4" t="s">
        <v>294</v>
      </c>
      <c r="X20" s="4" t="s">
        <v>294</v>
      </c>
      <c r="Y20" s="4" t="s">
        <v>294</v>
      </c>
      <c r="Z20" s="4" t="s">
        <v>294</v>
      </c>
      <c r="AA20" s="4" t="s">
        <v>294</v>
      </c>
      <c r="AB20" s="4" t="s">
        <v>294</v>
      </c>
      <c r="AC20" s="4" t="s">
        <v>294</v>
      </c>
      <c r="AD20" s="4" t="s">
        <v>294</v>
      </c>
      <c r="AE20" s="4" t="s">
        <v>294</v>
      </c>
      <c r="AF20" s="4" t="s">
        <v>294</v>
      </c>
      <c r="AG20" s="4" t="s">
        <v>294</v>
      </c>
      <c r="AH20" s="4" t="s">
        <v>294</v>
      </c>
      <c r="AI20" s="4" t="s">
        <v>294</v>
      </c>
      <c r="AJ20" s="5" t="s">
        <v>294</v>
      </c>
    </row>
    <row r="21" spans="1:38" s="202" customFormat="1" ht="99" customHeight="1">
      <c r="A21" s="58" t="str">
        <f>'Формат ФСТ'!A12</f>
        <v>1.1</v>
      </c>
      <c r="B21" s="440" t="str">
        <f>'Формат ФСТ'!B12</f>
        <v>Установка комплекса телемеханики в  распределительной 
трансформаторной подстанции РТП-1, расположенной по адресу: г. Москва, п. Внуковское, ул. Авиаконструктора Петлякова, 13, стр. 1</v>
      </c>
      <c r="C21" s="13"/>
      <c r="D21" s="13"/>
      <c r="E21" s="13"/>
      <c r="F21" s="13"/>
      <c r="G21" s="166"/>
      <c r="H21" s="4"/>
      <c r="I21" s="4"/>
      <c r="J21" s="60"/>
      <c r="K21" s="4"/>
      <c r="L21" s="4"/>
      <c r="M21" s="4"/>
      <c r="N21" s="4"/>
      <c r="O21" s="60"/>
      <c r="P21" s="166" t="str">
        <f>'Формат ФСТ'!D12</f>
        <v>2017</v>
      </c>
      <c r="Q21" s="495">
        <f>'Формат ФСТ'!H12</f>
        <v>1</v>
      </c>
      <c r="R21" s="61">
        <f>'1 приложение 1.1'!AA21</f>
        <v>1.78575772</v>
      </c>
      <c r="S21" s="60">
        <v>0</v>
      </c>
      <c r="T21" s="60">
        <v>0.29164</v>
      </c>
      <c r="U21" s="60">
        <f>R21-T21</f>
        <v>1.4941177200000002</v>
      </c>
      <c r="V21" s="60">
        <v>0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4"/>
      <c r="AK21" s="89"/>
      <c r="AL21" s="89"/>
    </row>
    <row r="22" spans="1:38" s="202" customFormat="1" ht="91.5" customHeight="1">
      <c r="A22" s="58" t="str">
        <f>'Формат ФСТ'!A13</f>
        <v>1.2</v>
      </c>
      <c r="B22" s="440" t="str">
        <f>'Формат ФСТ'!B13</f>
        <v>Установка комплекса телемеханики в  распределительной трансформаторной подстанции РТП-2, расположенной по адресу: г. Москва, п. Внуковское, ул. Летчика Грицевца, 9</v>
      </c>
      <c r="C22" s="13"/>
      <c r="D22" s="13"/>
      <c r="E22" s="13"/>
      <c r="F22" s="13"/>
      <c r="G22" s="166"/>
      <c r="H22" s="4"/>
      <c r="I22" s="4"/>
      <c r="J22" s="60"/>
      <c r="K22" s="4"/>
      <c r="L22" s="4"/>
      <c r="M22" s="4"/>
      <c r="N22" s="4"/>
      <c r="O22" s="60"/>
      <c r="P22" s="166" t="str">
        <f>'Формат ФСТ'!D13</f>
        <v>2017</v>
      </c>
      <c r="Q22" s="495">
        <f>'Формат ФСТ'!H13</f>
        <v>1</v>
      </c>
      <c r="R22" s="61">
        <f>'1 приложение 1.1'!AA22</f>
        <v>1.78575772</v>
      </c>
      <c r="S22" s="60">
        <v>0</v>
      </c>
      <c r="T22" s="60">
        <v>0.29164</v>
      </c>
      <c r="U22" s="60">
        <f aca="true" t="shared" si="2" ref="U22:U35">R22-T22</f>
        <v>1.4941177200000002</v>
      </c>
      <c r="V22" s="60">
        <v>0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  <c r="AK22" s="89"/>
      <c r="AL22" s="89"/>
    </row>
    <row r="23" spans="1:38" s="202" customFormat="1" ht="85.5" customHeight="1">
      <c r="A23" s="58" t="str">
        <f>'Формат ФСТ'!A14</f>
        <v>1.3</v>
      </c>
      <c r="B23" s="440" t="str">
        <f>'Формат ФСТ'!B14</f>
        <v>Установка комплекса телемеханики в трансформаторной подстанции ТП-5, расположенной по адресу: г. Москва, п. Внуковское, ул. Авиаконструктора Петлякова, 17, стр. 1</v>
      </c>
      <c r="C23" s="13"/>
      <c r="D23" s="13"/>
      <c r="E23" s="13"/>
      <c r="F23" s="13"/>
      <c r="G23" s="6"/>
      <c r="H23" s="4"/>
      <c r="I23" s="4"/>
      <c r="J23" s="60"/>
      <c r="K23" s="166"/>
      <c r="L23" s="4"/>
      <c r="M23" s="4"/>
      <c r="N23" s="4"/>
      <c r="O23" s="60"/>
      <c r="P23" s="166" t="str">
        <f>'Формат ФСТ'!D14</f>
        <v>2017</v>
      </c>
      <c r="Q23" s="495">
        <f>'Формат ФСТ'!H14</f>
        <v>1</v>
      </c>
      <c r="R23" s="61">
        <f>'1 приложение 1.1'!AA23</f>
        <v>0.84629718</v>
      </c>
      <c r="S23" s="60">
        <v>0</v>
      </c>
      <c r="T23" s="60">
        <v>0.29164</v>
      </c>
      <c r="U23" s="60">
        <f t="shared" si="2"/>
        <v>0.55465718</v>
      </c>
      <c r="V23" s="60">
        <v>0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  <c r="AK23" s="89"/>
      <c r="AL23" s="89"/>
    </row>
    <row r="24" spans="1:38" s="202" customFormat="1" ht="77.25" customHeight="1">
      <c r="A24" s="58" t="str">
        <f>'Формат ФСТ'!A15</f>
        <v>1.4</v>
      </c>
      <c r="B24" s="440" t="str">
        <f>'Формат ФСТ'!B15</f>
        <v>Установка комплекса телемеханики в трансформаторной подстанции ТП-6, расположенной по адресу: г. Москва, п. Внуковское, ул. Авиаконструктора Петлякова, 3</v>
      </c>
      <c r="C24" s="13"/>
      <c r="D24" s="13"/>
      <c r="E24" s="13"/>
      <c r="F24" s="13"/>
      <c r="G24" s="6"/>
      <c r="H24" s="4"/>
      <c r="I24" s="4"/>
      <c r="J24" s="60"/>
      <c r="K24" s="166"/>
      <c r="L24" s="4"/>
      <c r="M24" s="4"/>
      <c r="N24" s="4"/>
      <c r="O24" s="60"/>
      <c r="P24" s="166" t="str">
        <f>'Формат ФСТ'!D15</f>
        <v>2017</v>
      </c>
      <c r="Q24" s="495">
        <f>'Формат ФСТ'!H15</f>
        <v>1</v>
      </c>
      <c r="R24" s="61">
        <f>'1 приложение 1.1'!AA24</f>
        <v>0.84629718</v>
      </c>
      <c r="S24" s="60">
        <v>0</v>
      </c>
      <c r="T24" s="60">
        <v>0.29164</v>
      </c>
      <c r="U24" s="60">
        <f t="shared" si="2"/>
        <v>0.55465718</v>
      </c>
      <c r="V24" s="60">
        <v>0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  <c r="AK24" s="89"/>
      <c r="AL24" s="89"/>
    </row>
    <row r="25" spans="1:38" s="202" customFormat="1" ht="91.5" customHeight="1">
      <c r="A25" s="58" t="str">
        <f>'Формат ФСТ'!A16</f>
        <v>1.5</v>
      </c>
      <c r="B25" s="440" t="str">
        <f>'Формат ФСТ'!B16</f>
        <v>Установка комплекса телемеханики в трансформаторной подстанции ТП-20, расположенной по адресу: г. Москва, п. Внуковское, ул. Летчика Грицевца, 16, стр. 1</v>
      </c>
      <c r="C25" s="13"/>
      <c r="D25" s="13"/>
      <c r="E25" s="13"/>
      <c r="F25" s="13"/>
      <c r="G25" s="6"/>
      <c r="H25" s="4"/>
      <c r="I25" s="4"/>
      <c r="J25" s="60"/>
      <c r="K25" s="166"/>
      <c r="L25" s="4"/>
      <c r="M25" s="4"/>
      <c r="N25" s="56"/>
      <c r="O25" s="60"/>
      <c r="P25" s="166" t="str">
        <f>'Формат ФСТ'!D16</f>
        <v>2017</v>
      </c>
      <c r="Q25" s="495">
        <f>'Формат ФСТ'!H16</f>
        <v>1</v>
      </c>
      <c r="R25" s="61">
        <f>'1 приложение 1.1'!AA25</f>
        <v>0.84629718</v>
      </c>
      <c r="S25" s="60">
        <v>0</v>
      </c>
      <c r="T25" s="60">
        <v>0.29164</v>
      </c>
      <c r="U25" s="60">
        <f t="shared" si="2"/>
        <v>0.55465718</v>
      </c>
      <c r="V25" s="60">
        <v>0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  <c r="AK25" s="89"/>
      <c r="AL25" s="89"/>
    </row>
    <row r="26" spans="1:39" s="210" customFormat="1" ht="91.5" customHeight="1">
      <c r="A26" s="58" t="str">
        <f>'Формат ФСТ'!A17</f>
        <v>1.6</v>
      </c>
      <c r="B26" s="440" t="str">
        <f>'Формат ФСТ'!B17</f>
        <v>Установка комплекса телемеханики в трансформаторной подстанции ТП-1, расположенной по адресу: г. Москва, п. Внуковское, ул. Летчика Грицевца, 8, стр. 1</v>
      </c>
      <c r="C26" s="48"/>
      <c r="D26" s="48"/>
      <c r="E26" s="48"/>
      <c r="F26" s="48"/>
      <c r="G26" s="4"/>
      <c r="H26" s="4"/>
      <c r="I26" s="4"/>
      <c r="J26" s="60"/>
      <c r="K26" s="4"/>
      <c r="L26" s="4"/>
      <c r="M26" s="4"/>
      <c r="N26" s="56"/>
      <c r="O26" s="60"/>
      <c r="P26" s="166" t="str">
        <f>'Формат ФСТ'!D17</f>
        <v>2018</v>
      </c>
      <c r="Q26" s="495">
        <f>'Формат ФСТ'!H17</f>
        <v>1</v>
      </c>
      <c r="R26" s="61">
        <f>'1 приложение 1.1'!AA26</f>
        <v>0.84629718</v>
      </c>
      <c r="S26" s="60">
        <v>0</v>
      </c>
      <c r="T26" s="60">
        <v>0.29164</v>
      </c>
      <c r="U26" s="60">
        <f t="shared" si="2"/>
        <v>0.55465718</v>
      </c>
      <c r="V26" s="60">
        <v>0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5"/>
      <c r="AK26" s="89"/>
      <c r="AL26" s="89"/>
      <c r="AM26" s="202"/>
    </row>
    <row r="27" spans="1:39" s="210" customFormat="1" ht="91.5" customHeight="1">
      <c r="A27" s="58" t="str">
        <f>'Формат ФСТ'!A18</f>
        <v>1.7</v>
      </c>
      <c r="B27" s="440" t="str">
        <f>'Формат ФСТ'!B18</f>
        <v>Установка комплекса телемеханики в трансформаторной подстанции ТП-2, расположенной по адресу: г. Москва, п. Внуковское, ул. Летчика Грицевца, 4, кор.1, стр. 1</v>
      </c>
      <c r="C27" s="48"/>
      <c r="D27" s="48"/>
      <c r="E27" s="48"/>
      <c r="F27" s="48"/>
      <c r="G27" s="4"/>
      <c r="H27" s="4"/>
      <c r="I27" s="4"/>
      <c r="J27" s="60"/>
      <c r="K27" s="4"/>
      <c r="L27" s="4"/>
      <c r="M27" s="4"/>
      <c r="N27" s="56"/>
      <c r="O27" s="60"/>
      <c r="P27" s="166" t="str">
        <f>'Формат ФСТ'!D18</f>
        <v>2018</v>
      </c>
      <c r="Q27" s="495">
        <f>'Формат ФСТ'!H18</f>
        <v>1</v>
      </c>
      <c r="R27" s="61">
        <f>'1 приложение 1.1'!AA27</f>
        <v>0.84629718</v>
      </c>
      <c r="S27" s="60">
        <v>0</v>
      </c>
      <c r="T27" s="60">
        <v>0.29164</v>
      </c>
      <c r="U27" s="60">
        <f t="shared" si="2"/>
        <v>0.55465718</v>
      </c>
      <c r="V27" s="60">
        <v>0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5"/>
      <c r="AK27" s="89"/>
      <c r="AL27" s="89"/>
      <c r="AM27" s="202"/>
    </row>
    <row r="28" spans="1:39" s="210" customFormat="1" ht="91.5" customHeight="1">
      <c r="A28" s="58" t="str">
        <f>'Формат ФСТ'!A19</f>
        <v>1.8</v>
      </c>
      <c r="B28" s="440" t="str">
        <f>'Формат ФСТ'!B19</f>
        <v>Установка комплекса телемеханики в для трансформаторной подстанции ТП-3, расположенной по адресу: г. Москва, п. Внуковское, ул. Летчика Грицевца, 4, стр. 1</v>
      </c>
      <c r="C28" s="48"/>
      <c r="D28" s="48"/>
      <c r="E28" s="48"/>
      <c r="F28" s="48"/>
      <c r="G28" s="4"/>
      <c r="H28" s="4"/>
      <c r="I28" s="4"/>
      <c r="J28" s="60"/>
      <c r="K28" s="166"/>
      <c r="L28" s="4"/>
      <c r="M28" s="4"/>
      <c r="N28" s="56"/>
      <c r="O28" s="60"/>
      <c r="P28" s="166" t="str">
        <f>'Формат ФСТ'!D19</f>
        <v>2018</v>
      </c>
      <c r="Q28" s="495">
        <f>'Формат ФСТ'!H19</f>
        <v>1</v>
      </c>
      <c r="R28" s="61">
        <f>'1 приложение 1.1'!AA28</f>
        <v>0.84629718</v>
      </c>
      <c r="S28" s="60">
        <v>0</v>
      </c>
      <c r="T28" s="60">
        <v>0.29164</v>
      </c>
      <c r="U28" s="60">
        <f t="shared" si="2"/>
        <v>0.55465718</v>
      </c>
      <c r="V28" s="60">
        <v>0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5"/>
      <c r="AK28" s="89"/>
      <c r="AL28" s="89"/>
      <c r="AM28" s="202"/>
    </row>
    <row r="29" spans="1:39" s="210" customFormat="1" ht="91.5" customHeight="1">
      <c r="A29" s="58" t="str">
        <f>'Формат ФСТ'!A20</f>
        <v>1.9</v>
      </c>
      <c r="B29" s="440" t="str">
        <f>'Формат ФСТ'!B20</f>
        <v>Установка комплекса телемеханики в трансформаторной подстанции ТП-4, расположенной по адресу: г. Москва, п. Внуковское, ул. Летчика Ульянина, 3, стр. 1</v>
      </c>
      <c r="C29" s="48"/>
      <c r="D29" s="48"/>
      <c r="E29" s="48"/>
      <c r="F29" s="48"/>
      <c r="G29" s="4"/>
      <c r="H29" s="4"/>
      <c r="I29" s="4"/>
      <c r="J29" s="60"/>
      <c r="K29" s="166"/>
      <c r="L29" s="4"/>
      <c r="M29" s="4"/>
      <c r="N29" s="56"/>
      <c r="O29" s="60"/>
      <c r="P29" s="166" t="str">
        <f>'Формат ФСТ'!D20</f>
        <v>2018</v>
      </c>
      <c r="Q29" s="495">
        <f>'Формат ФСТ'!H20</f>
        <v>1</v>
      </c>
      <c r="R29" s="61">
        <f>'1 приложение 1.1'!AA29</f>
        <v>0.84629718</v>
      </c>
      <c r="S29" s="60">
        <v>0</v>
      </c>
      <c r="T29" s="60">
        <v>0.29164</v>
      </c>
      <c r="U29" s="60">
        <f t="shared" si="2"/>
        <v>0.55465718</v>
      </c>
      <c r="V29" s="60">
        <v>0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5"/>
      <c r="AK29" s="89"/>
      <c r="AL29" s="89"/>
      <c r="AM29" s="202"/>
    </row>
    <row r="30" spans="1:39" s="210" customFormat="1" ht="91.5" customHeight="1">
      <c r="A30" s="58" t="str">
        <f>'Формат ФСТ'!A21</f>
        <v>1.10</v>
      </c>
      <c r="B30" s="440" t="str">
        <f>'Формат ФСТ'!B21</f>
        <v>Установка комплекса телемеханики в трансформаторной подстанции ТП-15, расположенной по адресу: г. Москва, п. Внуковское, ул. Летчика Грицевца, 5, стр. 1</v>
      </c>
      <c r="C30" s="48"/>
      <c r="D30" s="48"/>
      <c r="E30" s="48"/>
      <c r="F30" s="48"/>
      <c r="G30" s="4"/>
      <c r="H30" s="4"/>
      <c r="I30" s="4"/>
      <c r="J30" s="60"/>
      <c r="K30" s="4"/>
      <c r="L30" s="4"/>
      <c r="M30" s="4"/>
      <c r="N30" s="56"/>
      <c r="O30" s="60"/>
      <c r="P30" s="166" t="str">
        <f>'Формат ФСТ'!D21</f>
        <v>2018</v>
      </c>
      <c r="Q30" s="495">
        <f>'Формат ФСТ'!H21</f>
        <v>1</v>
      </c>
      <c r="R30" s="61">
        <f>'1 приложение 1.1'!AA30</f>
        <v>0.84629718</v>
      </c>
      <c r="S30" s="60">
        <v>0</v>
      </c>
      <c r="T30" s="60">
        <v>0.29164</v>
      </c>
      <c r="U30" s="60">
        <f t="shared" si="2"/>
        <v>0.55465718</v>
      </c>
      <c r="V30" s="60">
        <v>0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5"/>
      <c r="AK30" s="89"/>
      <c r="AL30" s="89"/>
      <c r="AM30" s="202"/>
    </row>
    <row r="31" spans="1:39" s="210" customFormat="1" ht="91.5" customHeight="1">
      <c r="A31" s="58" t="str">
        <f>'Формат ФСТ'!A22</f>
        <v>1.11</v>
      </c>
      <c r="B31" s="440" t="str">
        <f>'Формат ФСТ'!B22</f>
        <v>Установка комплекса телемеханики в трансформаторной подстанции ТП-16, расположенной по адресу: г. Москва, п. Внуковское, ул. Летчика Ульянина, 4, стр. 1</v>
      </c>
      <c r="C31" s="48"/>
      <c r="D31" s="48"/>
      <c r="E31" s="48"/>
      <c r="F31" s="48"/>
      <c r="G31" s="4"/>
      <c r="H31" s="4"/>
      <c r="I31" s="4"/>
      <c r="J31" s="60"/>
      <c r="K31" s="166"/>
      <c r="L31" s="4"/>
      <c r="M31" s="4"/>
      <c r="N31" s="56"/>
      <c r="O31" s="60"/>
      <c r="P31" s="166" t="str">
        <f>'Формат ФСТ'!D22</f>
        <v>2019</v>
      </c>
      <c r="Q31" s="495">
        <f>'Формат ФСТ'!H22</f>
        <v>1</v>
      </c>
      <c r="R31" s="61">
        <f>'1 приложение 1.1'!AA31</f>
        <v>0.84629718</v>
      </c>
      <c r="S31" s="60">
        <v>0</v>
      </c>
      <c r="T31" s="60">
        <v>0.29164</v>
      </c>
      <c r="U31" s="60">
        <f t="shared" si="2"/>
        <v>0.55465718</v>
      </c>
      <c r="V31" s="60">
        <v>0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5"/>
      <c r="AK31" s="89"/>
      <c r="AL31" s="89"/>
      <c r="AM31" s="202"/>
    </row>
    <row r="32" spans="1:39" s="210" customFormat="1" ht="91.5" customHeight="1">
      <c r="A32" s="58" t="str">
        <f>'Формат ФСТ'!A23</f>
        <v>1.12</v>
      </c>
      <c r="B32" s="440" t="str">
        <f>'Формат ФСТ'!B23</f>
        <v>Установка комплекса телемеханики в трансформаторной подстанции ТП-17, расположенной по адресу: г. Москва, п. Внуковское, ул. Летчика Грицевца, 11, стр. 1</v>
      </c>
      <c r="C32" s="48"/>
      <c r="D32" s="48"/>
      <c r="E32" s="48"/>
      <c r="F32" s="48"/>
      <c r="G32" s="4"/>
      <c r="H32" s="4"/>
      <c r="I32" s="4"/>
      <c r="J32" s="60"/>
      <c r="K32" s="166"/>
      <c r="L32" s="4"/>
      <c r="M32" s="4"/>
      <c r="N32" s="56"/>
      <c r="O32" s="60"/>
      <c r="P32" s="166" t="str">
        <f>'Формат ФСТ'!D23</f>
        <v>2019</v>
      </c>
      <c r="Q32" s="495">
        <f>'Формат ФСТ'!H23</f>
        <v>1</v>
      </c>
      <c r="R32" s="61">
        <f>'1 приложение 1.1'!AA32</f>
        <v>0.84629718</v>
      </c>
      <c r="S32" s="60">
        <v>0</v>
      </c>
      <c r="T32" s="60">
        <v>0.29164</v>
      </c>
      <c r="U32" s="60">
        <f t="shared" si="2"/>
        <v>0.55465718</v>
      </c>
      <c r="V32" s="60">
        <v>0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5"/>
      <c r="AK32" s="89"/>
      <c r="AL32" s="89"/>
      <c r="AM32" s="202"/>
    </row>
    <row r="33" spans="1:39" s="210" customFormat="1" ht="91.5" customHeight="1">
      <c r="A33" s="58" t="str">
        <f>'Формат ФСТ'!A24</f>
        <v>1.13</v>
      </c>
      <c r="B33" s="440" t="str">
        <f>'Формат ФСТ'!B24</f>
        <v>Установка комплекса телемеханики в трансформаторной подстанции ТП-18, расположенной по адресу: г. Москва, п. Внуковское, ул. Авиаконструктора Петлякова, 21, стр. 1</v>
      </c>
      <c r="C33" s="48"/>
      <c r="D33" s="48"/>
      <c r="E33" s="48"/>
      <c r="F33" s="48"/>
      <c r="G33" s="4"/>
      <c r="H33" s="4"/>
      <c r="I33" s="4"/>
      <c r="J33" s="60"/>
      <c r="K33" s="166"/>
      <c r="L33" s="4"/>
      <c r="M33" s="4"/>
      <c r="N33" s="56"/>
      <c r="O33" s="60"/>
      <c r="P33" s="166" t="str">
        <f>'Формат ФСТ'!D24</f>
        <v>2019</v>
      </c>
      <c r="Q33" s="495">
        <f>'Формат ФСТ'!H24</f>
        <v>1</v>
      </c>
      <c r="R33" s="61">
        <f>'1 приложение 1.1'!AA33</f>
        <v>0.84629718</v>
      </c>
      <c r="S33" s="60">
        <v>0</v>
      </c>
      <c r="T33" s="60">
        <v>0.29164</v>
      </c>
      <c r="U33" s="60">
        <f t="shared" si="2"/>
        <v>0.55465718</v>
      </c>
      <c r="V33" s="60">
        <v>0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5"/>
      <c r="AK33" s="89"/>
      <c r="AL33" s="89"/>
      <c r="AM33" s="202"/>
    </row>
    <row r="34" spans="1:39" s="210" customFormat="1" ht="91.5" customHeight="1">
      <c r="A34" s="58" t="str">
        <f>'Формат ФСТ'!A25</f>
        <v>1.14</v>
      </c>
      <c r="B34" s="440" t="str">
        <f>'Формат ФСТ'!B25</f>
        <v>Установка комплекса телемеханики в трансформаторной подстанции ТП-19, расположенной по адресу: г. Москва, п. Внуковское, ул. Авиаконструктора Петлякова, 25, стр. 1</v>
      </c>
      <c r="C34" s="48"/>
      <c r="D34" s="48"/>
      <c r="E34" s="48"/>
      <c r="F34" s="48"/>
      <c r="G34" s="4"/>
      <c r="H34" s="4"/>
      <c r="I34" s="4"/>
      <c r="J34" s="60"/>
      <c r="K34" s="4"/>
      <c r="L34" s="4"/>
      <c r="M34" s="4"/>
      <c r="N34" s="56"/>
      <c r="O34" s="60"/>
      <c r="P34" s="166" t="str">
        <f>'Формат ФСТ'!D25</f>
        <v>2019</v>
      </c>
      <c r="Q34" s="495">
        <f>'Формат ФСТ'!H25</f>
        <v>1</v>
      </c>
      <c r="R34" s="61">
        <f>'1 приложение 1.1'!AA34</f>
        <v>0.84629718</v>
      </c>
      <c r="S34" s="60">
        <v>0</v>
      </c>
      <c r="T34" s="60">
        <v>0.29164</v>
      </c>
      <c r="U34" s="60">
        <f t="shared" si="2"/>
        <v>0.55465718</v>
      </c>
      <c r="V34" s="60">
        <v>0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5"/>
      <c r="AK34" s="89"/>
      <c r="AL34" s="89"/>
      <c r="AM34" s="202"/>
    </row>
    <row r="35" spans="1:39" s="210" customFormat="1" ht="91.5" customHeight="1">
      <c r="A35" s="58" t="str">
        <f>'Формат ФСТ'!A26</f>
        <v>1.15</v>
      </c>
      <c r="B35" s="440" t="str">
        <f>'Формат ФСТ'!B26</f>
        <v>Установка комплекса телемеханики в трансформаторной подстанции ТП-21, расположенной по адресу: г. Москва, п. Внуковское, ул. Авиаконструктора Петлякова, 31, стр. 1</v>
      </c>
      <c r="C35" s="48"/>
      <c r="D35" s="48"/>
      <c r="E35" s="48"/>
      <c r="F35" s="48"/>
      <c r="G35" s="166"/>
      <c r="H35" s="4"/>
      <c r="I35" s="4"/>
      <c r="J35" s="60"/>
      <c r="K35" s="166"/>
      <c r="L35" s="4"/>
      <c r="M35" s="4"/>
      <c r="N35" s="4"/>
      <c r="O35" s="60"/>
      <c r="P35" s="166" t="str">
        <f>'Формат ФСТ'!D26</f>
        <v>2019</v>
      </c>
      <c r="Q35" s="495">
        <f>'Формат ФСТ'!H26</f>
        <v>1</v>
      </c>
      <c r="R35" s="61">
        <f>'1 приложение 1.1'!AA35</f>
        <v>0.84629718</v>
      </c>
      <c r="S35" s="60">
        <v>0</v>
      </c>
      <c r="T35" s="60">
        <v>0.29164</v>
      </c>
      <c r="U35" s="60">
        <f t="shared" si="2"/>
        <v>0.55465718</v>
      </c>
      <c r="V35" s="60">
        <v>0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5"/>
      <c r="AK35" s="89"/>
      <c r="AL35" s="89"/>
      <c r="AM35" s="202"/>
    </row>
    <row r="36" spans="1:72" s="382" customFormat="1" ht="47.25" customHeight="1" hidden="1">
      <c r="A36" s="379"/>
      <c r="B36" s="383"/>
      <c r="C36" s="380" t="s">
        <v>295</v>
      </c>
      <c r="D36" s="381"/>
      <c r="E36" s="381"/>
      <c r="F36" s="496" t="s">
        <v>338</v>
      </c>
      <c r="G36" s="496"/>
      <c r="H36" s="516"/>
      <c r="I36" s="505"/>
      <c r="J36" s="521"/>
      <c r="K36" s="506"/>
      <c r="L36" s="507"/>
      <c r="M36" s="380"/>
      <c r="N36" s="519"/>
      <c r="O36" s="522"/>
      <c r="P36" s="520"/>
      <c r="Q36" s="529"/>
      <c r="R36" s="521"/>
      <c r="S36" s="522"/>
      <c r="T36" s="518"/>
      <c r="U36" s="518"/>
      <c r="V36" s="518"/>
      <c r="W36" s="519"/>
      <c r="X36" s="520"/>
      <c r="Y36" s="520"/>
      <c r="Z36" s="520"/>
      <c r="AA36" s="520"/>
      <c r="AB36" s="519"/>
      <c r="AC36" s="520"/>
      <c r="AD36" s="520"/>
      <c r="AE36" s="520"/>
      <c r="AF36" s="520"/>
      <c r="AG36" s="517"/>
      <c r="AH36" s="496"/>
      <c r="AI36" s="496"/>
      <c r="AJ36" s="523"/>
      <c r="AM36" s="393"/>
      <c r="AN36" s="393"/>
      <c r="AO36" s="393"/>
      <c r="AP36" s="393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3"/>
      <c r="BB36" s="393"/>
      <c r="BC36" s="393"/>
      <c r="BD36" s="393"/>
      <c r="BE36" s="393"/>
      <c r="BF36" s="393"/>
      <c r="BG36" s="393"/>
      <c r="BH36" s="393"/>
      <c r="BI36" s="393"/>
      <c r="BJ36" s="393"/>
      <c r="BK36" s="393"/>
      <c r="BL36" s="393"/>
      <c r="BM36" s="393"/>
      <c r="BN36" s="393"/>
      <c r="BO36" s="393"/>
      <c r="BP36" s="393"/>
      <c r="BQ36" s="393"/>
      <c r="BR36" s="393"/>
      <c r="BS36" s="393"/>
      <c r="BT36" s="393"/>
    </row>
    <row r="37" spans="1:72" s="382" customFormat="1" ht="43.5" customHeight="1" hidden="1">
      <c r="A37" s="379"/>
      <c r="B37" s="383"/>
      <c r="C37" s="380" t="s">
        <v>295</v>
      </c>
      <c r="D37" s="381"/>
      <c r="E37" s="381"/>
      <c r="F37" s="496" t="s">
        <v>338</v>
      </c>
      <c r="G37" s="496"/>
      <c r="H37" s="516"/>
      <c r="I37" s="505"/>
      <c r="J37" s="521"/>
      <c r="K37" s="506"/>
      <c r="L37" s="507"/>
      <c r="M37" s="380"/>
      <c r="N37" s="506"/>
      <c r="O37" s="522"/>
      <c r="P37" s="520"/>
      <c r="Q37" s="529"/>
      <c r="R37" s="522"/>
      <c r="S37" s="522"/>
      <c r="T37" s="518"/>
      <c r="U37" s="518"/>
      <c r="V37" s="518"/>
      <c r="W37" s="519"/>
      <c r="X37" s="520"/>
      <c r="Y37" s="520"/>
      <c r="Z37" s="519"/>
      <c r="AA37" s="520"/>
      <c r="AB37" s="519"/>
      <c r="AC37" s="520"/>
      <c r="AD37" s="520"/>
      <c r="AE37" s="520"/>
      <c r="AF37" s="520"/>
      <c r="AG37" s="517"/>
      <c r="AH37" s="496"/>
      <c r="AI37" s="496"/>
      <c r="AJ37" s="523"/>
      <c r="AM37" s="393"/>
      <c r="AN37" s="393"/>
      <c r="AO37" s="393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3"/>
      <c r="BF37" s="393"/>
      <c r="BG37" s="393"/>
      <c r="BH37" s="393"/>
      <c r="BI37" s="393"/>
      <c r="BJ37" s="393"/>
      <c r="BK37" s="393"/>
      <c r="BL37" s="393"/>
      <c r="BM37" s="393"/>
      <c r="BN37" s="393"/>
      <c r="BO37" s="393"/>
      <c r="BP37" s="393"/>
      <c r="BQ37" s="393"/>
      <c r="BR37" s="393"/>
      <c r="BS37" s="393"/>
      <c r="BT37" s="393"/>
    </row>
    <row r="38" spans="1:72" s="382" customFormat="1" ht="60.75" customHeight="1" hidden="1">
      <c r="A38" s="379"/>
      <c r="B38" s="383"/>
      <c r="C38" s="380" t="s">
        <v>295</v>
      </c>
      <c r="D38" s="381"/>
      <c r="E38" s="381"/>
      <c r="F38" s="496" t="s">
        <v>338</v>
      </c>
      <c r="G38" s="496"/>
      <c r="H38" s="516"/>
      <c r="I38" s="505"/>
      <c r="J38" s="521"/>
      <c r="K38" s="506"/>
      <c r="L38" s="507"/>
      <c r="M38" s="380"/>
      <c r="N38" s="506"/>
      <c r="O38" s="522"/>
      <c r="P38" s="520"/>
      <c r="Q38" s="529"/>
      <c r="R38" s="522"/>
      <c r="S38" s="522"/>
      <c r="T38" s="518"/>
      <c r="U38" s="518"/>
      <c r="V38" s="518"/>
      <c r="W38" s="519"/>
      <c r="X38" s="520"/>
      <c r="Y38" s="520"/>
      <c r="Z38" s="519"/>
      <c r="AA38" s="520"/>
      <c r="AB38" s="519"/>
      <c r="AC38" s="520"/>
      <c r="AD38" s="520"/>
      <c r="AE38" s="520"/>
      <c r="AF38" s="520"/>
      <c r="AG38" s="517"/>
      <c r="AH38" s="496"/>
      <c r="AI38" s="496"/>
      <c r="AJ38" s="523"/>
      <c r="AM38" s="393"/>
      <c r="AN38" s="393"/>
      <c r="AO38" s="393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3"/>
      <c r="BH38" s="393"/>
      <c r="BI38" s="393"/>
      <c r="BJ38" s="393"/>
      <c r="BK38" s="393"/>
      <c r="BL38" s="393"/>
      <c r="BM38" s="393"/>
      <c r="BN38" s="393"/>
      <c r="BO38" s="393"/>
      <c r="BP38" s="393"/>
      <c r="BQ38" s="393"/>
      <c r="BR38" s="393"/>
      <c r="BS38" s="393"/>
      <c r="BT38" s="393"/>
    </row>
    <row r="39" spans="1:72" s="382" customFormat="1" ht="53.25" customHeight="1" hidden="1">
      <c r="A39" s="379"/>
      <c r="B39" s="383"/>
      <c r="C39" s="380" t="s">
        <v>295</v>
      </c>
      <c r="D39" s="381"/>
      <c r="E39" s="381"/>
      <c r="F39" s="496" t="s">
        <v>338</v>
      </c>
      <c r="G39" s="496"/>
      <c r="H39" s="516"/>
      <c r="I39" s="505"/>
      <c r="J39" s="521"/>
      <c r="K39" s="506"/>
      <c r="L39" s="507"/>
      <c r="M39" s="380"/>
      <c r="N39" s="506"/>
      <c r="O39" s="522"/>
      <c r="P39" s="520"/>
      <c r="Q39" s="529"/>
      <c r="R39" s="522"/>
      <c r="S39" s="522"/>
      <c r="T39" s="518"/>
      <c r="U39" s="518"/>
      <c r="V39" s="518"/>
      <c r="W39" s="519"/>
      <c r="X39" s="520"/>
      <c r="Y39" s="520"/>
      <c r="Z39" s="519"/>
      <c r="AA39" s="520"/>
      <c r="AB39" s="519"/>
      <c r="AC39" s="520"/>
      <c r="AD39" s="520"/>
      <c r="AE39" s="520"/>
      <c r="AF39" s="520"/>
      <c r="AG39" s="517"/>
      <c r="AH39" s="496"/>
      <c r="AI39" s="496"/>
      <c r="AJ39" s="523"/>
      <c r="AM39" s="393"/>
      <c r="AN39" s="393"/>
      <c r="AO39" s="393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3"/>
      <c r="BM39" s="393"/>
      <c r="BN39" s="393"/>
      <c r="BO39" s="393"/>
      <c r="BP39" s="393"/>
      <c r="BQ39" s="393"/>
      <c r="BR39" s="393"/>
      <c r="BS39" s="393"/>
      <c r="BT39" s="393"/>
    </row>
    <row r="40" spans="1:72" s="382" customFormat="1" ht="60" customHeight="1" hidden="1">
      <c r="A40" s="379"/>
      <c r="B40" s="383"/>
      <c r="C40" s="380" t="s">
        <v>295</v>
      </c>
      <c r="D40" s="381"/>
      <c r="E40" s="381"/>
      <c r="F40" s="496" t="s">
        <v>338</v>
      </c>
      <c r="G40" s="496"/>
      <c r="H40" s="516"/>
      <c r="I40" s="505"/>
      <c r="J40" s="521"/>
      <c r="K40" s="506"/>
      <c r="L40" s="507"/>
      <c r="M40" s="380"/>
      <c r="N40" s="506"/>
      <c r="O40" s="522"/>
      <c r="P40" s="520"/>
      <c r="Q40" s="529"/>
      <c r="R40" s="522"/>
      <c r="S40" s="522"/>
      <c r="T40" s="518"/>
      <c r="U40" s="518"/>
      <c r="V40" s="518"/>
      <c r="W40" s="519"/>
      <c r="X40" s="520"/>
      <c r="Y40" s="520"/>
      <c r="Z40" s="519"/>
      <c r="AA40" s="520"/>
      <c r="AB40" s="519"/>
      <c r="AC40" s="520"/>
      <c r="AD40" s="520"/>
      <c r="AE40" s="520"/>
      <c r="AF40" s="520"/>
      <c r="AG40" s="517"/>
      <c r="AH40" s="496"/>
      <c r="AI40" s="496"/>
      <c r="AJ40" s="523"/>
      <c r="AM40" s="393"/>
      <c r="AN40" s="393"/>
      <c r="AO40" s="393"/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93"/>
      <c r="BG40" s="393"/>
      <c r="BH40" s="393"/>
      <c r="BI40" s="393"/>
      <c r="BJ40" s="393"/>
      <c r="BK40" s="393"/>
      <c r="BL40" s="393"/>
      <c r="BM40" s="393"/>
      <c r="BN40" s="393"/>
      <c r="BO40" s="393"/>
      <c r="BP40" s="393"/>
      <c r="BQ40" s="393"/>
      <c r="BR40" s="393"/>
      <c r="BS40" s="393"/>
      <c r="BT40" s="393"/>
    </row>
    <row r="41" spans="1:72" s="389" customFormat="1" ht="59.25" customHeight="1" hidden="1" thickBot="1">
      <c r="A41" s="379"/>
      <c r="B41" s="524"/>
      <c r="C41" s="380" t="s">
        <v>295</v>
      </c>
      <c r="D41" s="381"/>
      <c r="E41" s="381"/>
      <c r="F41" s="496" t="s">
        <v>338</v>
      </c>
      <c r="G41" s="496"/>
      <c r="H41" s="504"/>
      <c r="I41" s="505"/>
      <c r="J41" s="534"/>
      <c r="K41" s="506"/>
      <c r="L41" s="507"/>
      <c r="M41" s="380"/>
      <c r="N41" s="425"/>
      <c r="O41" s="525"/>
      <c r="P41" s="420"/>
      <c r="Q41" s="504"/>
      <c r="R41" s="525"/>
      <c r="S41" s="525"/>
      <c r="T41" s="518"/>
      <c r="U41" s="518"/>
      <c r="V41" s="5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517"/>
      <c r="AH41" s="496"/>
      <c r="AI41" s="504"/>
      <c r="AJ41" s="509"/>
      <c r="AM41" s="396"/>
      <c r="AN41" s="396"/>
      <c r="AO41" s="396"/>
      <c r="AP41" s="396"/>
      <c r="AQ41" s="396"/>
      <c r="AR41" s="396"/>
      <c r="AS41" s="396"/>
      <c r="AT41" s="396"/>
      <c r="AU41" s="396"/>
      <c r="AV41" s="396"/>
      <c r="AW41" s="396"/>
      <c r="AX41" s="396"/>
      <c r="AY41" s="396"/>
      <c r="AZ41" s="396"/>
      <c r="BA41" s="396"/>
      <c r="BB41" s="396"/>
      <c r="BC41" s="396"/>
      <c r="BD41" s="396"/>
      <c r="BE41" s="396"/>
      <c r="BF41" s="396"/>
      <c r="BG41" s="396"/>
      <c r="BH41" s="396"/>
      <c r="BI41" s="396"/>
      <c r="BJ41" s="396"/>
      <c r="BK41" s="396"/>
      <c r="BL41" s="396"/>
      <c r="BM41" s="396"/>
      <c r="BN41" s="396"/>
      <c r="BO41" s="396"/>
      <c r="BP41" s="396"/>
      <c r="BQ41" s="396"/>
      <c r="BR41" s="396"/>
      <c r="BS41" s="396"/>
      <c r="BT41" s="396"/>
    </row>
    <row r="42" spans="1:39" ht="15.75" hidden="1">
      <c r="A42" s="431"/>
      <c r="B42" s="6"/>
      <c r="C42" s="6"/>
      <c r="D42" s="6"/>
      <c r="E42" s="6"/>
      <c r="F42" s="6"/>
      <c r="G42" s="6"/>
      <c r="H42" s="6"/>
      <c r="I42" s="6"/>
      <c r="J42" s="535"/>
      <c r="K42" s="6"/>
      <c r="L42" s="6"/>
      <c r="M42" s="6"/>
      <c r="N42" s="6"/>
      <c r="O42" s="535"/>
      <c r="P42" s="6"/>
      <c r="Q42" s="530"/>
      <c r="R42" s="127"/>
      <c r="S42" s="127"/>
      <c r="T42" s="127"/>
      <c r="U42" s="127"/>
      <c r="V42" s="127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  <c r="AI42" s="432"/>
      <c r="AJ42" s="433"/>
      <c r="AM42" s="204"/>
    </row>
    <row r="43" spans="1:39" ht="21.75" customHeight="1">
      <c r="A43" s="733" t="s">
        <v>90</v>
      </c>
      <c r="B43" s="758"/>
      <c r="C43" s="6"/>
      <c r="D43" s="6"/>
      <c r="E43" s="6"/>
      <c r="F43" s="6"/>
      <c r="G43" s="6"/>
      <c r="H43" s="6"/>
      <c r="I43" s="6"/>
      <c r="J43" s="535"/>
      <c r="K43" s="6"/>
      <c r="L43" s="6"/>
      <c r="M43" s="6"/>
      <c r="N43" s="6"/>
      <c r="O43" s="535"/>
      <c r="P43" s="6"/>
      <c r="Q43" s="530"/>
      <c r="R43" s="127"/>
      <c r="S43" s="127"/>
      <c r="T43" s="127"/>
      <c r="U43" s="127"/>
      <c r="V43" s="127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3"/>
      <c r="AM43" s="204"/>
    </row>
    <row r="44" spans="1:39" ht="32.25" thickBot="1">
      <c r="A44" s="426"/>
      <c r="B44" s="427" t="s">
        <v>108</v>
      </c>
      <c r="C44" s="434"/>
      <c r="D44" s="434"/>
      <c r="E44" s="434"/>
      <c r="F44" s="434"/>
      <c r="G44" s="434"/>
      <c r="H44" s="434"/>
      <c r="I44" s="434"/>
      <c r="J44" s="536"/>
      <c r="K44" s="434"/>
      <c r="L44" s="434"/>
      <c r="M44" s="434"/>
      <c r="N44" s="434"/>
      <c r="O44" s="536"/>
      <c r="P44" s="434"/>
      <c r="Q44" s="531"/>
      <c r="R44" s="460"/>
      <c r="S44" s="460"/>
      <c r="T44" s="460"/>
      <c r="U44" s="460"/>
      <c r="V44" s="460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6"/>
      <c r="AM44" s="204"/>
    </row>
    <row r="45" ht="15.75">
      <c r="AM45" s="204"/>
    </row>
    <row r="46" spans="37:39" ht="15.75">
      <c r="AK46" s="204"/>
      <c r="AL46" s="204"/>
      <c r="AM46" s="204"/>
    </row>
    <row r="47" spans="37:39" ht="15.75">
      <c r="AK47" s="204"/>
      <c r="AL47" s="204"/>
      <c r="AM47" s="204"/>
    </row>
    <row r="48" spans="37:39" ht="15.75">
      <c r="AK48" s="204"/>
      <c r="AL48" s="204"/>
      <c r="AM48" s="204"/>
    </row>
    <row r="49" spans="37:39" ht="15.75">
      <c r="AK49" s="204"/>
      <c r="AL49" s="204"/>
      <c r="AM49" s="204"/>
    </row>
    <row r="50" spans="37:39" ht="15.75">
      <c r="AK50" s="204"/>
      <c r="AL50" s="204"/>
      <c r="AM50" s="204"/>
    </row>
  </sheetData>
  <sheetProtection/>
  <mergeCells count="18">
    <mergeCell ref="AA16:AD16"/>
    <mergeCell ref="AE16:AI16"/>
    <mergeCell ref="R15:V16"/>
    <mergeCell ref="B15:B17"/>
    <mergeCell ref="W15:AJ15"/>
    <mergeCell ref="C16:F16"/>
    <mergeCell ref="W16:Z16"/>
    <mergeCell ref="P16:Q16"/>
    <mergeCell ref="AE9:AJ9"/>
    <mergeCell ref="A43:B43"/>
    <mergeCell ref="AH12:AJ12"/>
    <mergeCell ref="A6:AJ6"/>
    <mergeCell ref="AG11:AJ11"/>
    <mergeCell ref="C15:Q15"/>
    <mergeCell ref="A15:A17"/>
    <mergeCell ref="AJ16:AJ17"/>
    <mergeCell ref="G16:J16"/>
    <mergeCell ref="K16:O16"/>
  </mergeCells>
  <printOptions/>
  <pageMargins left="0.9055118110236221" right="0.31496062992125984" top="0.5511811023622047" bottom="0.3937007874015748" header="0.31496062992125984" footer="0.31496062992125984"/>
  <pageSetup fitToHeight="0" fitToWidth="1"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view="pageBreakPreview" zoomScale="120" zoomScaleSheetLayoutView="120" zoomScalePageLayoutView="0" workbookViewId="0" topLeftCell="A1">
      <selection activeCell="AM21" sqref="AM21"/>
    </sheetView>
  </sheetViews>
  <sheetFormatPr defaultColWidth="0.74609375" defaultRowHeight="15.75"/>
  <cols>
    <col min="1" max="1" width="3.75390625" style="540" customWidth="1"/>
    <col min="2" max="2" width="24.875" style="167" customWidth="1"/>
    <col min="3" max="3" width="5.375" style="167" customWidth="1"/>
    <col min="4" max="4" width="4.625" style="167" customWidth="1"/>
    <col min="5" max="5" width="4.625" style="548" customWidth="1"/>
    <col min="6" max="7" width="4.625" style="167" customWidth="1"/>
    <col min="8" max="8" width="4.625" style="548" customWidth="1"/>
    <col min="9" max="10" width="4.625" style="167" customWidth="1"/>
    <col min="11" max="11" width="4.625" style="548" customWidth="1"/>
    <col min="12" max="13" width="4.625" style="167" customWidth="1"/>
    <col min="14" max="14" width="4.625" style="548" customWidth="1"/>
    <col min="15" max="16" width="4.625" style="167" customWidth="1"/>
    <col min="17" max="17" width="4.625" style="548" customWidth="1"/>
    <col min="18" max="19" width="4.625" style="167" customWidth="1"/>
    <col min="20" max="20" width="4.625" style="548" customWidth="1"/>
    <col min="21" max="22" width="4.625" style="167" customWidth="1"/>
    <col min="23" max="23" width="4.625" style="548" customWidth="1"/>
    <col min="24" max="25" width="4.625" style="167" customWidth="1"/>
    <col min="26" max="26" width="4.625" style="548" customWidth="1"/>
    <col min="27" max="27" width="10.25390625" style="167" customWidth="1"/>
    <col min="28" max="29" width="4.625" style="167" customWidth="1"/>
    <col min="30" max="30" width="4.625" style="548" customWidth="1"/>
    <col min="31" max="32" width="4.625" style="167" customWidth="1"/>
    <col min="33" max="33" width="4.625" style="548" customWidth="1"/>
    <col min="34" max="35" width="4.625" style="167" customWidth="1"/>
    <col min="36" max="36" width="4.625" style="548" customWidth="1"/>
    <col min="37" max="38" width="4.625" style="167" customWidth="1"/>
    <col min="39" max="39" width="4.625" style="548" customWidth="1"/>
    <col min="40" max="41" width="4.625" style="167" customWidth="1"/>
    <col min="42" max="42" width="4.625" style="548" customWidth="1"/>
    <col min="43" max="44" width="4.625" style="167" customWidth="1"/>
    <col min="45" max="45" width="4.625" style="548" customWidth="1"/>
    <col min="46" max="47" width="4.625" style="167" customWidth="1"/>
    <col min="48" max="48" width="4.625" style="548" customWidth="1"/>
    <col min="49" max="50" width="4.625" style="167" customWidth="1"/>
    <col min="51" max="51" width="4.625" style="548" customWidth="1"/>
    <col min="52" max="58" width="4.625" style="167" customWidth="1"/>
    <col min="59" max="59" width="5.625" style="167" customWidth="1"/>
    <col min="60" max="16384" width="0.74609375" style="167" customWidth="1"/>
  </cols>
  <sheetData>
    <row r="1" spans="1:59" s="168" customFormat="1" ht="12" customHeight="1">
      <c r="A1" s="537"/>
      <c r="E1" s="542"/>
      <c r="H1" s="542"/>
      <c r="K1" s="542"/>
      <c r="N1" s="542"/>
      <c r="Q1" s="542"/>
      <c r="T1" s="542"/>
      <c r="W1" s="542"/>
      <c r="Z1" s="542"/>
      <c r="AD1" s="542"/>
      <c r="AG1" s="542"/>
      <c r="AJ1" s="542"/>
      <c r="AM1" s="542"/>
      <c r="AP1" s="542"/>
      <c r="AS1" s="542"/>
      <c r="AV1" s="542"/>
      <c r="AY1" s="542"/>
      <c r="BD1" s="220"/>
      <c r="BE1" s="792" t="str">
        <f>'1 приложение 1.1'!AA2</f>
        <v>Приложение  № 1.1</v>
      </c>
      <c r="BF1" s="792"/>
      <c r="BG1" s="792"/>
    </row>
    <row r="2" spans="1:59" s="168" customFormat="1" ht="9.75" customHeight="1">
      <c r="A2" s="537"/>
      <c r="E2" s="542"/>
      <c r="H2" s="542"/>
      <c r="K2" s="542"/>
      <c r="N2" s="542"/>
      <c r="Q2" s="542"/>
      <c r="T2" s="542"/>
      <c r="W2" s="542"/>
      <c r="Z2" s="542"/>
      <c r="AD2" s="542"/>
      <c r="AG2" s="542"/>
      <c r="AH2" s="179"/>
      <c r="AI2" s="179"/>
      <c r="AJ2" s="542"/>
      <c r="AK2" s="179"/>
      <c r="AL2" s="179"/>
      <c r="AM2" s="542"/>
      <c r="AN2" s="179"/>
      <c r="AO2" s="179"/>
      <c r="AP2" s="542"/>
      <c r="AQ2" s="179"/>
      <c r="AR2" s="179"/>
      <c r="AS2" s="542"/>
      <c r="AV2" s="542"/>
      <c r="AY2" s="542"/>
      <c r="BC2" s="793" t="str">
        <f>'1 приложение 1.1'!AA3</f>
        <v>к приказу Минэнерго России</v>
      </c>
      <c r="BD2" s="793"/>
      <c r="BE2" s="793"/>
      <c r="BF2" s="793"/>
      <c r="BG2" s="793"/>
    </row>
    <row r="3" spans="1:59" s="168" customFormat="1" ht="12.75" customHeight="1">
      <c r="A3" s="537"/>
      <c r="E3" s="542"/>
      <c r="H3" s="542"/>
      <c r="K3" s="542"/>
      <c r="N3" s="542"/>
      <c r="Q3" s="542"/>
      <c r="T3" s="542"/>
      <c r="W3" s="542"/>
      <c r="Z3" s="542"/>
      <c r="AD3" s="542"/>
      <c r="AG3" s="542"/>
      <c r="AH3" s="179"/>
      <c r="AI3" s="179"/>
      <c r="AJ3" s="542"/>
      <c r="AK3" s="179"/>
      <c r="AL3" s="179"/>
      <c r="AM3" s="542"/>
      <c r="AN3" s="179"/>
      <c r="AO3" s="179"/>
      <c r="AP3" s="542"/>
      <c r="AQ3" s="179"/>
      <c r="AR3" s="179"/>
      <c r="AS3" s="542"/>
      <c r="AV3" s="542"/>
      <c r="AY3" s="542"/>
      <c r="BD3" s="791" t="str">
        <f>'1 приложение 1.1'!AA4</f>
        <v>от « 24 » марта 2010 г. № 114</v>
      </c>
      <c r="BE3" s="791"/>
      <c r="BF3" s="791"/>
      <c r="BG3" s="791"/>
    </row>
    <row r="4" spans="1:59" s="170" customFormat="1" ht="9" customHeight="1">
      <c r="A4" s="538"/>
      <c r="B4" s="180"/>
      <c r="C4" s="180"/>
      <c r="D4" s="180"/>
      <c r="E4" s="543"/>
      <c r="F4" s="180"/>
      <c r="G4" s="180"/>
      <c r="H4" s="543"/>
      <c r="I4" s="180"/>
      <c r="J4" s="180"/>
      <c r="K4" s="543"/>
      <c r="L4" s="180"/>
      <c r="M4" s="180"/>
      <c r="N4" s="543"/>
      <c r="O4" s="180"/>
      <c r="P4" s="180"/>
      <c r="Q4" s="543"/>
      <c r="R4" s="180"/>
      <c r="S4" s="180"/>
      <c r="T4" s="543"/>
      <c r="U4" s="180"/>
      <c r="V4" s="180"/>
      <c r="W4" s="543"/>
      <c r="X4" s="180"/>
      <c r="Y4" s="180"/>
      <c r="Z4" s="543"/>
      <c r="AA4" s="180"/>
      <c r="AB4" s="180"/>
      <c r="AC4" s="180"/>
      <c r="AD4" s="543"/>
      <c r="AG4" s="543"/>
      <c r="AJ4" s="543"/>
      <c r="AM4" s="543"/>
      <c r="AP4" s="543"/>
      <c r="AS4" s="543"/>
      <c r="AV4" s="543"/>
      <c r="AY4" s="543"/>
      <c r="BD4" s="180"/>
      <c r="BE4" s="180"/>
      <c r="BF4" s="180"/>
      <c r="BG4" s="180"/>
    </row>
    <row r="5" spans="1:59" s="168" customFormat="1" ht="9" customHeight="1">
      <c r="A5" s="537"/>
      <c r="E5" s="542"/>
      <c r="H5" s="542"/>
      <c r="K5" s="542"/>
      <c r="N5" s="542"/>
      <c r="Q5" s="542"/>
      <c r="T5" s="542"/>
      <c r="W5" s="542"/>
      <c r="Z5" s="542"/>
      <c r="AD5" s="542"/>
      <c r="AG5" s="542"/>
      <c r="AJ5" s="542"/>
      <c r="AM5" s="542"/>
      <c r="AP5" s="542"/>
      <c r="AS5" s="542"/>
      <c r="AV5" s="542"/>
      <c r="AY5" s="542"/>
      <c r="BE5" s="179"/>
      <c r="BF5" s="179"/>
      <c r="BG5" s="179"/>
    </row>
    <row r="6" spans="1:59" s="168" customFormat="1" ht="9" customHeight="1">
      <c r="A6" s="537"/>
      <c r="E6" s="542"/>
      <c r="H6" s="542"/>
      <c r="K6" s="542"/>
      <c r="N6" s="542"/>
      <c r="Q6" s="542"/>
      <c r="T6" s="542"/>
      <c r="W6" s="542"/>
      <c r="Z6" s="542"/>
      <c r="AA6" s="176"/>
      <c r="AB6" s="176"/>
      <c r="AC6" s="176"/>
      <c r="AD6" s="550"/>
      <c r="AG6" s="550"/>
      <c r="AJ6" s="550"/>
      <c r="AM6" s="550"/>
      <c r="AP6" s="550"/>
      <c r="AS6" s="550"/>
      <c r="AV6" s="550"/>
      <c r="AY6" s="550"/>
      <c r="BD6" s="785" t="str">
        <f>'1 приложение 1.1'!AA8</f>
        <v>Утверждаю</v>
      </c>
      <c r="BE6" s="785"/>
      <c r="BF6" s="785"/>
      <c r="BG6" s="785"/>
    </row>
    <row r="7" spans="1:59" s="177" customFormat="1" ht="9" customHeight="1">
      <c r="A7" s="539"/>
      <c r="E7" s="544"/>
      <c r="H7" s="544"/>
      <c r="K7" s="544"/>
      <c r="N7" s="544"/>
      <c r="Q7" s="544"/>
      <c r="T7" s="544"/>
      <c r="W7" s="544"/>
      <c r="Z7" s="544"/>
      <c r="AA7" s="178"/>
      <c r="AB7" s="178"/>
      <c r="AC7" s="178"/>
      <c r="AD7" s="551"/>
      <c r="AG7" s="551"/>
      <c r="AJ7" s="551"/>
      <c r="AM7" s="551"/>
      <c r="AP7" s="551"/>
      <c r="AS7" s="551"/>
      <c r="AV7" s="551"/>
      <c r="AY7" s="551"/>
      <c r="BA7" s="790" t="str">
        <f>'1 приложение 1.1'!U9</f>
        <v>Генеральный директор АО "Королевская электросеть"</v>
      </c>
      <c r="BB7" s="790"/>
      <c r="BC7" s="790"/>
      <c r="BD7" s="790"/>
      <c r="BE7" s="790"/>
      <c r="BF7" s="790"/>
      <c r="BG7" s="790"/>
    </row>
    <row r="8" spans="1:59" s="168" customFormat="1" ht="9" customHeight="1">
      <c r="A8" s="537"/>
      <c r="E8" s="542"/>
      <c r="H8" s="542"/>
      <c r="K8" s="542"/>
      <c r="N8" s="542"/>
      <c r="Q8" s="542"/>
      <c r="T8" s="542"/>
      <c r="W8" s="542"/>
      <c r="Z8" s="542"/>
      <c r="AD8" s="542"/>
      <c r="AG8" s="542"/>
      <c r="AJ8" s="542"/>
      <c r="AM8" s="542"/>
      <c r="AP8" s="542"/>
      <c r="AS8" s="542"/>
      <c r="AV8" s="542"/>
      <c r="AY8" s="542"/>
      <c r="BD8" s="228"/>
      <c r="BE8" s="784"/>
      <c r="BF8" s="784"/>
      <c r="BG8" s="229"/>
    </row>
    <row r="9" spans="1:59" s="173" customFormat="1" ht="10.5" customHeight="1">
      <c r="A9" s="175"/>
      <c r="B9" s="175"/>
      <c r="C9" s="175"/>
      <c r="D9" s="175"/>
      <c r="E9" s="545"/>
      <c r="F9" s="175"/>
      <c r="G9" s="175"/>
      <c r="H9" s="545"/>
      <c r="I9" s="175"/>
      <c r="J9" s="175"/>
      <c r="K9" s="545"/>
      <c r="L9" s="175"/>
      <c r="M9" s="175"/>
      <c r="N9" s="545"/>
      <c r="O9" s="175"/>
      <c r="P9" s="175"/>
      <c r="Q9" s="545"/>
      <c r="R9" s="175"/>
      <c r="S9" s="175"/>
      <c r="T9" s="545"/>
      <c r="U9" s="175"/>
      <c r="V9" s="175"/>
      <c r="W9" s="545"/>
      <c r="X9" s="175"/>
      <c r="Y9" s="175"/>
      <c r="Z9" s="545"/>
      <c r="AA9" s="174"/>
      <c r="AB9" s="174"/>
      <c r="AC9" s="174"/>
      <c r="AD9" s="552"/>
      <c r="AG9" s="552"/>
      <c r="AJ9" s="552"/>
      <c r="AM9" s="552"/>
      <c r="AP9" s="552"/>
      <c r="AS9" s="552"/>
      <c r="AV9" s="552"/>
      <c r="AY9" s="552"/>
      <c r="BD9" s="174"/>
      <c r="BE9" s="775" t="str">
        <f>'1 приложение 1.1'!X11</f>
        <v>____________(Г.М.Крук)</v>
      </c>
      <c r="BF9" s="776"/>
      <c r="BG9" s="776"/>
    </row>
    <row r="10" spans="1:59" s="173" customFormat="1" ht="10.5" customHeight="1">
      <c r="A10" s="175"/>
      <c r="B10" s="175"/>
      <c r="C10" s="175"/>
      <c r="D10" s="175"/>
      <c r="E10" s="545"/>
      <c r="F10" s="175"/>
      <c r="G10" s="175"/>
      <c r="H10" s="545"/>
      <c r="I10" s="175"/>
      <c r="J10" s="175"/>
      <c r="K10" s="545"/>
      <c r="L10" s="175"/>
      <c r="M10" s="175"/>
      <c r="N10" s="545"/>
      <c r="O10" s="446"/>
      <c r="P10" s="446"/>
      <c r="Q10" s="545"/>
      <c r="R10" s="175"/>
      <c r="S10" s="175"/>
      <c r="T10" s="545"/>
      <c r="U10" s="175"/>
      <c r="V10" s="175"/>
      <c r="W10" s="545"/>
      <c r="X10" s="175"/>
      <c r="Y10" s="175"/>
      <c r="Z10" s="545"/>
      <c r="AA10" s="174"/>
      <c r="AB10" s="174"/>
      <c r="AC10" s="174"/>
      <c r="AD10" s="552"/>
      <c r="AG10" s="552"/>
      <c r="AJ10" s="552"/>
      <c r="AM10" s="552"/>
      <c r="AP10" s="552"/>
      <c r="AS10" s="552"/>
      <c r="AV10" s="552"/>
      <c r="AY10" s="552"/>
      <c r="BD10" s="174"/>
      <c r="BE10" s="789" t="str">
        <f>'1 приложение 1.1'!Z12</f>
        <v>«29» февраля 2016 года</v>
      </c>
      <c r="BF10" s="789"/>
      <c r="BG10" s="789"/>
    </row>
    <row r="11" spans="1:59" s="172" customFormat="1" ht="12.75">
      <c r="A11" s="777" t="s">
        <v>478</v>
      </c>
      <c r="B11" s="777"/>
      <c r="C11" s="777"/>
      <c r="D11" s="777"/>
      <c r="E11" s="777"/>
      <c r="F11" s="777"/>
      <c r="G11" s="777"/>
      <c r="H11" s="777"/>
      <c r="I11" s="777"/>
      <c r="J11" s="777"/>
      <c r="K11" s="777"/>
      <c r="L11" s="777"/>
      <c r="M11" s="777"/>
      <c r="N11" s="777"/>
      <c r="O11" s="777"/>
      <c r="P11" s="777"/>
      <c r="Q11" s="777"/>
      <c r="R11" s="777"/>
      <c r="S11" s="777"/>
      <c r="T11" s="777"/>
      <c r="U11" s="777"/>
      <c r="V11" s="777"/>
      <c r="W11" s="777"/>
      <c r="X11" s="777"/>
      <c r="Y11" s="777"/>
      <c r="Z11" s="777"/>
      <c r="AA11" s="777"/>
      <c r="AB11" s="777"/>
      <c r="AC11" s="777"/>
      <c r="AD11" s="777"/>
      <c r="AE11" s="777"/>
      <c r="AF11" s="777"/>
      <c r="AG11" s="777"/>
      <c r="AH11" s="777"/>
      <c r="AI11" s="777"/>
      <c r="AJ11" s="777"/>
      <c r="AK11" s="777"/>
      <c r="AL11" s="777"/>
      <c r="AM11" s="777"/>
      <c r="AN11" s="777"/>
      <c r="AO11" s="777"/>
      <c r="AP11" s="777"/>
      <c r="AQ11" s="777"/>
      <c r="AR11" s="777"/>
      <c r="AS11" s="777"/>
      <c r="AT11" s="777"/>
      <c r="AU11" s="777"/>
      <c r="AV11" s="777"/>
      <c r="AW11" s="777"/>
      <c r="AX11" s="777"/>
      <c r="AY11" s="777"/>
      <c r="AZ11" s="777"/>
      <c r="BA11" s="777"/>
      <c r="BB11" s="777"/>
      <c r="BC11" s="777"/>
      <c r="BD11" s="777"/>
      <c r="BE11" s="777"/>
      <c r="BF11" s="777"/>
      <c r="BG11" s="777"/>
    </row>
    <row r="12" spans="1:59" s="171" customFormat="1" ht="15.75" thickBot="1">
      <c r="A12" s="540"/>
      <c r="E12" s="546"/>
      <c r="H12" s="546"/>
      <c r="K12" s="546"/>
      <c r="N12" s="546"/>
      <c r="Q12" s="546"/>
      <c r="T12" s="546"/>
      <c r="W12" s="546"/>
      <c r="Z12" s="546"/>
      <c r="AD12" s="546"/>
      <c r="AG12" s="546"/>
      <c r="AJ12" s="546"/>
      <c r="AM12" s="546"/>
      <c r="AP12" s="546"/>
      <c r="AS12" s="546"/>
      <c r="AV12" s="546"/>
      <c r="AY12" s="546"/>
      <c r="BG12" s="230" t="str">
        <f>'1 приложение 1.1'!AA13</f>
        <v>М.П.</v>
      </c>
    </row>
    <row r="13" spans="1:59" s="168" customFormat="1" ht="15" customHeight="1">
      <c r="A13" s="786" t="s">
        <v>0</v>
      </c>
      <c r="B13" s="788" t="s">
        <v>368</v>
      </c>
      <c r="C13" s="788" t="s">
        <v>367</v>
      </c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 t="s">
        <v>366</v>
      </c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0" t="s">
        <v>365</v>
      </c>
      <c r="AB13" s="773" t="s">
        <v>364</v>
      </c>
      <c r="AC13" s="773"/>
      <c r="AD13" s="773"/>
      <c r="AE13" s="773"/>
      <c r="AF13" s="773"/>
      <c r="AG13" s="773"/>
      <c r="AH13" s="773"/>
      <c r="AI13" s="773"/>
      <c r="AJ13" s="773"/>
      <c r="AK13" s="773"/>
      <c r="AL13" s="773"/>
      <c r="AM13" s="773"/>
      <c r="AN13" s="773"/>
      <c r="AO13" s="773"/>
      <c r="AP13" s="773"/>
      <c r="AQ13" s="773"/>
      <c r="AR13" s="773"/>
      <c r="AS13" s="773"/>
      <c r="AT13" s="773"/>
      <c r="AU13" s="773"/>
      <c r="AV13" s="773"/>
      <c r="AW13" s="773"/>
      <c r="AX13" s="773"/>
      <c r="AY13" s="773"/>
      <c r="AZ13" s="773"/>
      <c r="BA13" s="773"/>
      <c r="BB13" s="773"/>
      <c r="BC13" s="773"/>
      <c r="BD13" s="773"/>
      <c r="BE13" s="773"/>
      <c r="BF13" s="773"/>
      <c r="BG13" s="774"/>
    </row>
    <row r="14" spans="1:59" s="168" customFormat="1" ht="15" customHeight="1">
      <c r="A14" s="787"/>
      <c r="B14" s="779"/>
      <c r="C14" s="779"/>
      <c r="D14" s="779"/>
      <c r="E14" s="779"/>
      <c r="F14" s="779"/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81"/>
      <c r="AB14" s="782" t="s">
        <v>387</v>
      </c>
      <c r="AC14" s="782"/>
      <c r="AD14" s="782"/>
      <c r="AE14" s="782"/>
      <c r="AF14" s="782"/>
      <c r="AG14" s="782"/>
      <c r="AH14" s="782"/>
      <c r="AI14" s="782"/>
      <c r="AJ14" s="782"/>
      <c r="AK14" s="782"/>
      <c r="AL14" s="782"/>
      <c r="AM14" s="782"/>
      <c r="AN14" s="782"/>
      <c r="AO14" s="782"/>
      <c r="AP14" s="782"/>
      <c r="AQ14" s="779" t="s">
        <v>388</v>
      </c>
      <c r="AR14" s="779"/>
      <c r="AS14" s="779"/>
      <c r="AT14" s="779" t="s">
        <v>395</v>
      </c>
      <c r="AU14" s="779"/>
      <c r="AV14" s="779"/>
      <c r="AW14" s="782" t="s">
        <v>44</v>
      </c>
      <c r="AX14" s="782"/>
      <c r="AY14" s="782"/>
      <c r="AZ14" s="782" t="s">
        <v>387</v>
      </c>
      <c r="BA14" s="782"/>
      <c r="BB14" s="782"/>
      <c r="BC14" s="782"/>
      <c r="BD14" s="782"/>
      <c r="BE14" s="779" t="s">
        <v>404</v>
      </c>
      <c r="BF14" s="779" t="s">
        <v>389</v>
      </c>
      <c r="BG14" s="783" t="s">
        <v>44</v>
      </c>
    </row>
    <row r="15" spans="1:59" s="168" customFormat="1" ht="24" customHeight="1">
      <c r="A15" s="787"/>
      <c r="B15" s="779"/>
      <c r="C15" s="779">
        <v>2017</v>
      </c>
      <c r="D15" s="779"/>
      <c r="E15" s="779"/>
      <c r="F15" s="779">
        <v>2018</v>
      </c>
      <c r="G15" s="779"/>
      <c r="H15" s="779"/>
      <c r="I15" s="779">
        <v>2019</v>
      </c>
      <c r="J15" s="779"/>
      <c r="K15" s="779"/>
      <c r="L15" s="779" t="s">
        <v>44</v>
      </c>
      <c r="M15" s="779"/>
      <c r="N15" s="779"/>
      <c r="O15" s="779">
        <v>2017</v>
      </c>
      <c r="P15" s="779"/>
      <c r="Q15" s="779"/>
      <c r="R15" s="779">
        <v>2018</v>
      </c>
      <c r="S15" s="779"/>
      <c r="T15" s="779"/>
      <c r="U15" s="779">
        <v>2019</v>
      </c>
      <c r="V15" s="779"/>
      <c r="W15" s="779"/>
      <c r="X15" s="779" t="s">
        <v>44</v>
      </c>
      <c r="Y15" s="779"/>
      <c r="Z15" s="779"/>
      <c r="AA15" s="781"/>
      <c r="AB15" s="782" t="s">
        <v>363</v>
      </c>
      <c r="AC15" s="782"/>
      <c r="AD15" s="782"/>
      <c r="AE15" s="782" t="s">
        <v>362</v>
      </c>
      <c r="AF15" s="782"/>
      <c r="AG15" s="782"/>
      <c r="AH15" s="782" t="s">
        <v>361</v>
      </c>
      <c r="AI15" s="782"/>
      <c r="AJ15" s="782"/>
      <c r="AK15" s="782" t="s">
        <v>360</v>
      </c>
      <c r="AL15" s="782"/>
      <c r="AM15" s="782"/>
      <c r="AN15" s="782" t="s">
        <v>359</v>
      </c>
      <c r="AO15" s="782"/>
      <c r="AP15" s="782"/>
      <c r="AQ15" s="779"/>
      <c r="AR15" s="779"/>
      <c r="AS15" s="779"/>
      <c r="AT15" s="779"/>
      <c r="AU15" s="779"/>
      <c r="AV15" s="779"/>
      <c r="AW15" s="782"/>
      <c r="AX15" s="782"/>
      <c r="AY15" s="782"/>
      <c r="AZ15" s="219" t="s">
        <v>363</v>
      </c>
      <c r="BA15" s="219" t="s">
        <v>362</v>
      </c>
      <c r="BB15" s="219" t="s">
        <v>361</v>
      </c>
      <c r="BC15" s="219" t="s">
        <v>360</v>
      </c>
      <c r="BD15" s="219" t="s">
        <v>359</v>
      </c>
      <c r="BE15" s="779"/>
      <c r="BF15" s="779"/>
      <c r="BG15" s="783"/>
    </row>
    <row r="16" spans="1:59" s="168" customFormat="1" ht="27.75" customHeight="1">
      <c r="A16" s="787"/>
      <c r="B16" s="779"/>
      <c r="C16" s="219" t="s">
        <v>339</v>
      </c>
      <c r="D16" s="219" t="s">
        <v>338</v>
      </c>
      <c r="E16" s="547" t="s">
        <v>426</v>
      </c>
      <c r="F16" s="219" t="s">
        <v>339</v>
      </c>
      <c r="G16" s="219" t="s">
        <v>338</v>
      </c>
      <c r="H16" s="547" t="s">
        <v>426</v>
      </c>
      <c r="I16" s="219" t="s">
        <v>339</v>
      </c>
      <c r="J16" s="219" t="s">
        <v>338</v>
      </c>
      <c r="K16" s="547" t="s">
        <v>426</v>
      </c>
      <c r="L16" s="219" t="s">
        <v>339</v>
      </c>
      <c r="M16" s="219" t="s">
        <v>338</v>
      </c>
      <c r="N16" s="547" t="s">
        <v>426</v>
      </c>
      <c r="O16" s="219" t="s">
        <v>339</v>
      </c>
      <c r="P16" s="219" t="s">
        <v>338</v>
      </c>
      <c r="Q16" s="547" t="s">
        <v>426</v>
      </c>
      <c r="R16" s="219" t="s">
        <v>339</v>
      </c>
      <c r="S16" s="219" t="s">
        <v>338</v>
      </c>
      <c r="T16" s="547" t="s">
        <v>426</v>
      </c>
      <c r="U16" s="219" t="s">
        <v>339</v>
      </c>
      <c r="V16" s="219" t="s">
        <v>338</v>
      </c>
      <c r="W16" s="547" t="s">
        <v>426</v>
      </c>
      <c r="X16" s="219" t="s">
        <v>339</v>
      </c>
      <c r="Y16" s="219" t="s">
        <v>338</v>
      </c>
      <c r="Z16" s="547" t="s">
        <v>426</v>
      </c>
      <c r="AA16" s="651" t="s">
        <v>358</v>
      </c>
      <c r="AB16" s="219" t="s">
        <v>339</v>
      </c>
      <c r="AC16" s="219" t="s">
        <v>338</v>
      </c>
      <c r="AD16" s="547" t="s">
        <v>426</v>
      </c>
      <c r="AE16" s="219" t="s">
        <v>339</v>
      </c>
      <c r="AF16" s="219" t="s">
        <v>338</v>
      </c>
      <c r="AG16" s="547" t="s">
        <v>426</v>
      </c>
      <c r="AH16" s="219" t="s">
        <v>339</v>
      </c>
      <c r="AI16" s="219" t="s">
        <v>338</v>
      </c>
      <c r="AJ16" s="547" t="s">
        <v>426</v>
      </c>
      <c r="AK16" s="219" t="s">
        <v>339</v>
      </c>
      <c r="AL16" s="219" t="s">
        <v>338</v>
      </c>
      <c r="AM16" s="547" t="s">
        <v>426</v>
      </c>
      <c r="AN16" s="219" t="s">
        <v>339</v>
      </c>
      <c r="AO16" s="219" t="s">
        <v>338</v>
      </c>
      <c r="AP16" s="547" t="s">
        <v>426</v>
      </c>
      <c r="AQ16" s="219" t="s">
        <v>339</v>
      </c>
      <c r="AR16" s="219" t="s">
        <v>338</v>
      </c>
      <c r="AS16" s="547" t="s">
        <v>426</v>
      </c>
      <c r="AT16" s="219" t="s">
        <v>339</v>
      </c>
      <c r="AU16" s="219" t="s">
        <v>338</v>
      </c>
      <c r="AV16" s="547" t="s">
        <v>426</v>
      </c>
      <c r="AW16" s="219" t="s">
        <v>339</v>
      </c>
      <c r="AX16" s="219" t="s">
        <v>338</v>
      </c>
      <c r="AY16" s="547" t="s">
        <v>426</v>
      </c>
      <c r="AZ16" s="782" t="s">
        <v>358</v>
      </c>
      <c r="BA16" s="782"/>
      <c r="BB16" s="782"/>
      <c r="BC16" s="782"/>
      <c r="BD16" s="782"/>
      <c r="BE16" s="782"/>
      <c r="BF16" s="782"/>
      <c r="BG16" s="783"/>
    </row>
    <row r="17" spans="1:59" s="168" customFormat="1" ht="15" customHeight="1">
      <c r="A17" s="226">
        <v>1</v>
      </c>
      <c r="B17" s="219">
        <v>2</v>
      </c>
      <c r="C17" s="219">
        <v>3</v>
      </c>
      <c r="D17" s="219">
        <v>4</v>
      </c>
      <c r="E17" s="219">
        <v>17</v>
      </c>
      <c r="F17" s="219">
        <v>5</v>
      </c>
      <c r="G17" s="219">
        <v>6</v>
      </c>
      <c r="H17" s="219">
        <v>17</v>
      </c>
      <c r="I17" s="219">
        <v>7</v>
      </c>
      <c r="J17" s="219">
        <v>8</v>
      </c>
      <c r="K17" s="219">
        <v>17</v>
      </c>
      <c r="L17" s="219">
        <v>13</v>
      </c>
      <c r="M17" s="219">
        <v>14</v>
      </c>
      <c r="N17" s="219">
        <v>17</v>
      </c>
      <c r="O17" s="219">
        <v>15</v>
      </c>
      <c r="P17" s="219">
        <v>16</v>
      </c>
      <c r="Q17" s="219">
        <v>17</v>
      </c>
      <c r="R17" s="219">
        <v>18</v>
      </c>
      <c r="S17" s="219">
        <v>19</v>
      </c>
      <c r="T17" s="219">
        <v>20</v>
      </c>
      <c r="U17" s="219">
        <v>21</v>
      </c>
      <c r="V17" s="219">
        <v>22</v>
      </c>
      <c r="W17" s="219">
        <v>23</v>
      </c>
      <c r="X17" s="219">
        <v>30</v>
      </c>
      <c r="Y17" s="219">
        <v>31</v>
      </c>
      <c r="Z17" s="219">
        <v>32</v>
      </c>
      <c r="AA17" s="219">
        <v>33</v>
      </c>
      <c r="AB17" s="219">
        <v>34</v>
      </c>
      <c r="AC17" s="219">
        <v>35</v>
      </c>
      <c r="AD17" s="219">
        <v>36</v>
      </c>
      <c r="AE17" s="219">
        <v>37</v>
      </c>
      <c r="AF17" s="219">
        <v>38</v>
      </c>
      <c r="AG17" s="219">
        <v>39</v>
      </c>
      <c r="AH17" s="219">
        <v>40</v>
      </c>
      <c r="AI17" s="219">
        <v>41</v>
      </c>
      <c r="AJ17" s="219">
        <v>42</v>
      </c>
      <c r="AK17" s="219">
        <v>43</v>
      </c>
      <c r="AL17" s="219">
        <v>44</v>
      </c>
      <c r="AM17" s="219">
        <v>45</v>
      </c>
      <c r="AN17" s="219">
        <v>46</v>
      </c>
      <c r="AO17" s="219">
        <v>47</v>
      </c>
      <c r="AP17" s="219">
        <v>48</v>
      </c>
      <c r="AQ17" s="219">
        <v>49</v>
      </c>
      <c r="AR17" s="219">
        <v>50</v>
      </c>
      <c r="AS17" s="219">
        <v>51</v>
      </c>
      <c r="AT17" s="219">
        <v>52</v>
      </c>
      <c r="AU17" s="219">
        <v>53</v>
      </c>
      <c r="AV17" s="219">
        <v>54</v>
      </c>
      <c r="AW17" s="219">
        <v>61</v>
      </c>
      <c r="AX17" s="219">
        <v>62</v>
      </c>
      <c r="AY17" s="219">
        <v>63</v>
      </c>
      <c r="AZ17" s="219">
        <v>64</v>
      </c>
      <c r="BA17" s="219">
        <v>65</v>
      </c>
      <c r="BB17" s="219">
        <v>66</v>
      </c>
      <c r="BC17" s="219">
        <v>67</v>
      </c>
      <c r="BD17" s="219">
        <v>68</v>
      </c>
      <c r="BE17" s="219">
        <v>69</v>
      </c>
      <c r="BF17" s="219">
        <v>70</v>
      </c>
      <c r="BG17" s="227">
        <v>73</v>
      </c>
    </row>
    <row r="18" spans="1:59" s="170" customFormat="1" ht="23.25" customHeight="1">
      <c r="A18" s="652"/>
      <c r="B18" s="653" t="s">
        <v>44</v>
      </c>
      <c r="C18" s="553">
        <f aca="true" t="shared" si="0" ref="C18:AH18">SUM(C20:C34)</f>
        <v>0</v>
      </c>
      <c r="D18" s="553">
        <f t="shared" si="0"/>
        <v>0</v>
      </c>
      <c r="E18" s="553">
        <f t="shared" si="0"/>
        <v>0</v>
      </c>
      <c r="F18" s="553">
        <f t="shared" si="0"/>
        <v>0</v>
      </c>
      <c r="G18" s="553">
        <f t="shared" si="0"/>
        <v>0</v>
      </c>
      <c r="H18" s="553">
        <f t="shared" si="0"/>
        <v>0</v>
      </c>
      <c r="I18" s="553">
        <f t="shared" si="0"/>
        <v>0</v>
      </c>
      <c r="J18" s="553">
        <f t="shared" si="0"/>
        <v>0</v>
      </c>
      <c r="K18" s="553">
        <f t="shared" si="0"/>
        <v>0</v>
      </c>
      <c r="L18" s="553">
        <f t="shared" si="0"/>
        <v>0</v>
      </c>
      <c r="M18" s="553">
        <f t="shared" si="0"/>
        <v>0</v>
      </c>
      <c r="N18" s="553">
        <f t="shared" si="0"/>
        <v>0</v>
      </c>
      <c r="O18" s="553">
        <f t="shared" si="0"/>
        <v>0</v>
      </c>
      <c r="P18" s="553">
        <f t="shared" si="0"/>
        <v>0</v>
      </c>
      <c r="Q18" s="553">
        <f t="shared" si="0"/>
        <v>5</v>
      </c>
      <c r="R18" s="553">
        <f t="shared" si="0"/>
        <v>0</v>
      </c>
      <c r="S18" s="553">
        <f t="shared" si="0"/>
        <v>0</v>
      </c>
      <c r="T18" s="553">
        <f t="shared" si="0"/>
        <v>5</v>
      </c>
      <c r="U18" s="553">
        <f t="shared" si="0"/>
        <v>0</v>
      </c>
      <c r="V18" s="553">
        <f t="shared" si="0"/>
        <v>0</v>
      </c>
      <c r="W18" s="553">
        <f t="shared" si="0"/>
        <v>5</v>
      </c>
      <c r="X18" s="553">
        <f t="shared" si="0"/>
        <v>0</v>
      </c>
      <c r="Y18" s="553">
        <f t="shared" si="0"/>
        <v>0</v>
      </c>
      <c r="Z18" s="553">
        <f t="shared" si="0"/>
        <v>15</v>
      </c>
      <c r="AA18" s="218">
        <f t="shared" si="0"/>
        <v>12.350320999999997</v>
      </c>
      <c r="AB18" s="553">
        <f t="shared" si="0"/>
        <v>0</v>
      </c>
      <c r="AC18" s="553">
        <f t="shared" si="0"/>
        <v>0</v>
      </c>
      <c r="AD18" s="553">
        <f t="shared" si="0"/>
        <v>0</v>
      </c>
      <c r="AE18" s="553">
        <f t="shared" si="0"/>
        <v>0</v>
      </c>
      <c r="AF18" s="553">
        <f t="shared" si="0"/>
        <v>0</v>
      </c>
      <c r="AG18" s="553">
        <f t="shared" si="0"/>
        <v>2</v>
      </c>
      <c r="AH18" s="553">
        <f t="shared" si="0"/>
        <v>0</v>
      </c>
      <c r="AI18" s="553">
        <f aca="true" t="shared" si="1" ref="AI18:BG18">SUM(AI20:AI34)</f>
        <v>0</v>
      </c>
      <c r="AJ18" s="553">
        <f t="shared" si="1"/>
        <v>3</v>
      </c>
      <c r="AK18" s="553">
        <f t="shared" si="1"/>
        <v>0</v>
      </c>
      <c r="AL18" s="553">
        <f t="shared" si="1"/>
        <v>0</v>
      </c>
      <c r="AM18" s="553">
        <f t="shared" si="1"/>
        <v>0</v>
      </c>
      <c r="AN18" s="553">
        <f t="shared" si="1"/>
        <v>0</v>
      </c>
      <c r="AO18" s="553">
        <f t="shared" si="1"/>
        <v>0</v>
      </c>
      <c r="AP18" s="553">
        <f t="shared" si="1"/>
        <v>5</v>
      </c>
      <c r="AQ18" s="553">
        <f t="shared" si="1"/>
        <v>0</v>
      </c>
      <c r="AR18" s="553">
        <f t="shared" si="1"/>
        <v>0</v>
      </c>
      <c r="AS18" s="553">
        <f t="shared" si="1"/>
        <v>5</v>
      </c>
      <c r="AT18" s="553">
        <f t="shared" si="1"/>
        <v>0</v>
      </c>
      <c r="AU18" s="553">
        <f t="shared" si="1"/>
        <v>0</v>
      </c>
      <c r="AV18" s="553">
        <f t="shared" si="1"/>
        <v>5</v>
      </c>
      <c r="AW18" s="553">
        <f t="shared" si="1"/>
        <v>0</v>
      </c>
      <c r="AX18" s="553">
        <f t="shared" si="1"/>
        <v>0</v>
      </c>
      <c r="AY18" s="553">
        <f t="shared" si="1"/>
        <v>15</v>
      </c>
      <c r="AZ18" s="218">
        <f t="shared" si="1"/>
        <v>0</v>
      </c>
      <c r="BA18" s="218">
        <f t="shared" si="1"/>
        <v>0</v>
      </c>
      <c r="BB18" s="218">
        <f t="shared" si="1"/>
        <v>3.026708</v>
      </c>
      <c r="BC18" s="218">
        <f t="shared" si="1"/>
        <v>2.1516029999999997</v>
      </c>
      <c r="BD18" s="218">
        <f t="shared" si="1"/>
        <v>5.178311000000001</v>
      </c>
      <c r="BE18" s="218">
        <f t="shared" si="1"/>
        <v>3.586005</v>
      </c>
      <c r="BF18" s="218">
        <f t="shared" si="1"/>
        <v>3.586005</v>
      </c>
      <c r="BG18" s="232">
        <f t="shared" si="1"/>
        <v>12.350320999999997</v>
      </c>
    </row>
    <row r="19" spans="1:59" s="650" customFormat="1" ht="68.25" customHeight="1">
      <c r="A19" s="654" t="s">
        <v>335</v>
      </c>
      <c r="B19" s="655" t="str">
        <f>'Формат ФСТ'!B11</f>
        <v>Проект "Создание системы телемеханизации в распределительных трансформаторных подстанциях (РТП) и трансформаторных подстанциях (ТП), расположенных в г. Москва, п. Внуковское (мкр. Солнцево-парк)"</v>
      </c>
      <c r="C19" s="649">
        <f>C18</f>
        <v>0</v>
      </c>
      <c r="D19" s="649">
        <f aca="true" t="shared" si="2" ref="D19:L19">D18</f>
        <v>0</v>
      </c>
      <c r="E19" s="649">
        <f t="shared" si="2"/>
        <v>0</v>
      </c>
      <c r="F19" s="649">
        <f t="shared" si="2"/>
        <v>0</v>
      </c>
      <c r="G19" s="649">
        <f t="shared" si="2"/>
        <v>0</v>
      </c>
      <c r="H19" s="649">
        <f t="shared" si="2"/>
        <v>0</v>
      </c>
      <c r="I19" s="649">
        <f t="shared" si="2"/>
        <v>0</v>
      </c>
      <c r="J19" s="649">
        <f t="shared" si="2"/>
        <v>0</v>
      </c>
      <c r="K19" s="649">
        <f t="shared" si="2"/>
        <v>0</v>
      </c>
      <c r="L19" s="649">
        <f t="shared" si="2"/>
        <v>0</v>
      </c>
      <c r="M19" s="649">
        <f aca="true" t="shared" si="3" ref="M19:AC19">M18</f>
        <v>0</v>
      </c>
      <c r="N19" s="649">
        <f t="shared" si="3"/>
        <v>0</v>
      </c>
      <c r="O19" s="649">
        <f t="shared" si="3"/>
        <v>0</v>
      </c>
      <c r="P19" s="649">
        <f t="shared" si="3"/>
        <v>0</v>
      </c>
      <c r="Q19" s="649">
        <f t="shared" si="3"/>
        <v>5</v>
      </c>
      <c r="R19" s="649">
        <f t="shared" si="3"/>
        <v>0</v>
      </c>
      <c r="S19" s="649">
        <f t="shared" si="3"/>
        <v>0</v>
      </c>
      <c r="T19" s="649">
        <f t="shared" si="3"/>
        <v>5</v>
      </c>
      <c r="U19" s="649">
        <f t="shared" si="3"/>
        <v>0</v>
      </c>
      <c r="V19" s="649">
        <f t="shared" si="3"/>
        <v>0</v>
      </c>
      <c r="W19" s="649">
        <f t="shared" si="3"/>
        <v>5</v>
      </c>
      <c r="X19" s="649">
        <f t="shared" si="3"/>
        <v>0</v>
      </c>
      <c r="Y19" s="649">
        <f t="shared" si="3"/>
        <v>0</v>
      </c>
      <c r="Z19" s="649">
        <f t="shared" si="3"/>
        <v>15</v>
      </c>
      <c r="AA19" s="231">
        <f t="shared" si="3"/>
        <v>12.350320999999997</v>
      </c>
      <c r="AB19" s="649">
        <f t="shared" si="3"/>
        <v>0</v>
      </c>
      <c r="AC19" s="649">
        <f t="shared" si="3"/>
        <v>0</v>
      </c>
      <c r="AD19" s="649">
        <f aca="true" t="shared" si="4" ref="AD19:AX19">AD18</f>
        <v>0</v>
      </c>
      <c r="AE19" s="649">
        <f t="shared" si="4"/>
        <v>0</v>
      </c>
      <c r="AF19" s="649">
        <f t="shared" si="4"/>
        <v>0</v>
      </c>
      <c r="AG19" s="649">
        <f t="shared" si="4"/>
        <v>2</v>
      </c>
      <c r="AH19" s="649">
        <f t="shared" si="4"/>
        <v>0</v>
      </c>
      <c r="AI19" s="649">
        <f t="shared" si="4"/>
        <v>0</v>
      </c>
      <c r="AJ19" s="649">
        <f t="shared" si="4"/>
        <v>3</v>
      </c>
      <c r="AK19" s="649">
        <f t="shared" si="4"/>
        <v>0</v>
      </c>
      <c r="AL19" s="649">
        <f t="shared" si="4"/>
        <v>0</v>
      </c>
      <c r="AM19" s="649">
        <f t="shared" si="4"/>
        <v>0</v>
      </c>
      <c r="AN19" s="649">
        <f t="shared" si="4"/>
        <v>0</v>
      </c>
      <c r="AO19" s="649">
        <f t="shared" si="4"/>
        <v>0</v>
      </c>
      <c r="AP19" s="649">
        <f t="shared" si="4"/>
        <v>5</v>
      </c>
      <c r="AQ19" s="649">
        <f t="shared" si="4"/>
        <v>0</v>
      </c>
      <c r="AR19" s="649">
        <f t="shared" si="4"/>
        <v>0</v>
      </c>
      <c r="AS19" s="649">
        <f t="shared" si="4"/>
        <v>5</v>
      </c>
      <c r="AT19" s="649">
        <f t="shared" si="4"/>
        <v>0</v>
      </c>
      <c r="AU19" s="649">
        <f t="shared" si="4"/>
        <v>0</v>
      </c>
      <c r="AV19" s="649">
        <f t="shared" si="4"/>
        <v>5</v>
      </c>
      <c r="AW19" s="649">
        <f t="shared" si="4"/>
        <v>0</v>
      </c>
      <c r="AX19" s="649">
        <f t="shared" si="4"/>
        <v>0</v>
      </c>
      <c r="AY19" s="649">
        <f aca="true" t="shared" si="5" ref="AY19:BG19">AY18</f>
        <v>15</v>
      </c>
      <c r="AZ19" s="231">
        <f t="shared" si="5"/>
        <v>0</v>
      </c>
      <c r="BA19" s="231">
        <f t="shared" si="5"/>
        <v>0</v>
      </c>
      <c r="BB19" s="231">
        <f t="shared" si="5"/>
        <v>3.026708</v>
      </c>
      <c r="BC19" s="231">
        <f t="shared" si="5"/>
        <v>2.1516029999999997</v>
      </c>
      <c r="BD19" s="231">
        <f t="shared" si="5"/>
        <v>5.178311000000001</v>
      </c>
      <c r="BE19" s="231">
        <f t="shared" si="5"/>
        <v>3.586005</v>
      </c>
      <c r="BF19" s="231">
        <f t="shared" si="5"/>
        <v>3.586005</v>
      </c>
      <c r="BG19" s="232">
        <f t="shared" si="5"/>
        <v>12.350320999999997</v>
      </c>
    </row>
    <row r="20" spans="1:59" s="168" customFormat="1" ht="72" customHeight="1">
      <c r="A20" s="656" t="s">
        <v>298</v>
      </c>
      <c r="B20" s="657" t="str">
        <f>'Формат ФСТ'!B12</f>
        <v>Установка комплекса телемеханики в  распределительной 
трансформаторной подстанции РТП-1, расположенной по адресу: г. Москва, п. Внуковское, ул. Авиаконструктора Петлякова, 13, стр. 1</v>
      </c>
      <c r="C20" s="549">
        <v>0</v>
      </c>
      <c r="D20" s="549">
        <v>0</v>
      </c>
      <c r="E20" s="549">
        <v>0</v>
      </c>
      <c r="F20" s="549">
        <v>0</v>
      </c>
      <c r="G20" s="549">
        <v>0</v>
      </c>
      <c r="H20" s="549">
        <v>0</v>
      </c>
      <c r="I20" s="549">
        <v>0</v>
      </c>
      <c r="J20" s="549">
        <v>0</v>
      </c>
      <c r="K20" s="549">
        <v>0</v>
      </c>
      <c r="L20" s="549">
        <v>0</v>
      </c>
      <c r="M20" s="549">
        <v>0</v>
      </c>
      <c r="N20" s="549">
        <v>0</v>
      </c>
      <c r="O20" s="549">
        <f>'Формат ФСТ'!K12</f>
        <v>0</v>
      </c>
      <c r="P20" s="549">
        <f>'Формат ФСТ'!L12</f>
        <v>0</v>
      </c>
      <c r="Q20" s="549">
        <f>'Формат ФСТ'!M12</f>
        <v>1</v>
      </c>
      <c r="R20" s="549">
        <f>'Формат ФСТ'!Q12</f>
        <v>0</v>
      </c>
      <c r="S20" s="549">
        <f>'Формат ФСТ'!R12</f>
        <v>0</v>
      </c>
      <c r="T20" s="549">
        <f>'Формат ФСТ'!S12</f>
        <v>0</v>
      </c>
      <c r="U20" s="549">
        <f>'Формат ФСТ'!W12</f>
        <v>0</v>
      </c>
      <c r="V20" s="549">
        <f>'Формат ФСТ'!X12</f>
        <v>0</v>
      </c>
      <c r="W20" s="549">
        <f>'Формат ФСТ'!Y12</f>
        <v>0</v>
      </c>
      <c r="X20" s="658">
        <f>O20+R20+U20</f>
        <v>0</v>
      </c>
      <c r="Y20" s="658">
        <f>P20+S20+V20</f>
        <v>0</v>
      </c>
      <c r="Z20" s="658">
        <f>Q20+T20+W20</f>
        <v>1</v>
      </c>
      <c r="AA20" s="659">
        <f>'Формат ФСТ'!I12/1000</f>
        <v>1.513354</v>
      </c>
      <c r="AB20" s="549">
        <v>0</v>
      </c>
      <c r="AC20" s="549">
        <v>0</v>
      </c>
      <c r="AD20" s="549">
        <v>0</v>
      </c>
      <c r="AE20" s="549">
        <v>0</v>
      </c>
      <c r="AF20" s="549">
        <v>0</v>
      </c>
      <c r="AG20" s="549">
        <v>1</v>
      </c>
      <c r="AH20" s="549">
        <v>0</v>
      </c>
      <c r="AI20" s="549">
        <v>0</v>
      </c>
      <c r="AJ20" s="549">
        <v>0</v>
      </c>
      <c r="AK20" s="549">
        <v>0</v>
      </c>
      <c r="AL20" s="549">
        <f aca="true" t="shared" si="6" ref="AL20:AL34">P20</f>
        <v>0</v>
      </c>
      <c r="AM20" s="549">
        <v>0</v>
      </c>
      <c r="AN20" s="549">
        <f>AB20+AE20+AH20+AK20</f>
        <v>0</v>
      </c>
      <c r="AO20" s="549">
        <f>AC20+AF20+AI20+AL20</f>
        <v>0</v>
      </c>
      <c r="AP20" s="549">
        <f>AD20+AG20+AJ20+AM20</f>
        <v>1</v>
      </c>
      <c r="AQ20" s="549">
        <f aca="true" t="shared" si="7" ref="AQ20:AQ34">R20</f>
        <v>0</v>
      </c>
      <c r="AR20" s="549">
        <f aca="true" t="shared" si="8" ref="AR20:AR34">S20</f>
        <v>0</v>
      </c>
      <c r="AS20" s="549">
        <f aca="true" t="shared" si="9" ref="AS20:AS34">T20</f>
        <v>0</v>
      </c>
      <c r="AT20" s="549">
        <f aca="true" t="shared" si="10" ref="AT20:AT34">U20</f>
        <v>0</v>
      </c>
      <c r="AU20" s="549">
        <f aca="true" t="shared" si="11" ref="AU20:AU34">V20</f>
        <v>0</v>
      </c>
      <c r="AV20" s="549">
        <f aca="true" t="shared" si="12" ref="AV20:AV34">W20</f>
        <v>0</v>
      </c>
      <c r="AW20" s="649">
        <f>AN20+AQ20+AT20</f>
        <v>0</v>
      </c>
      <c r="AX20" s="649">
        <f>AO20+AR20+AU20</f>
        <v>0</v>
      </c>
      <c r="AY20" s="649">
        <f>AP20+AS20+AV20</f>
        <v>1</v>
      </c>
      <c r="AZ20" s="216">
        <f>'приложение 14'!E22/1.18</f>
        <v>0</v>
      </c>
      <c r="BA20" s="216">
        <f>'приложение 14'!F22/1.18</f>
        <v>0</v>
      </c>
      <c r="BB20" s="216">
        <f>'приложение 14'!G22/1.18</f>
        <v>1.513354</v>
      </c>
      <c r="BC20" s="216">
        <f>'приложение 14'!H22/1.18</f>
        <v>0</v>
      </c>
      <c r="BD20" s="216">
        <f>'1 приложение 1.1'!X21/1.18</f>
        <v>1.513354</v>
      </c>
      <c r="BE20" s="217">
        <f>'1 приложение 1.1'!Y21/1.18</f>
        <v>0</v>
      </c>
      <c r="BF20" s="217">
        <f>'1 приложение 1.1'!Z21/1.18</f>
        <v>0</v>
      </c>
      <c r="BG20" s="232">
        <f>BD20+BE20+BF20</f>
        <v>1.513354</v>
      </c>
    </row>
    <row r="21" spans="1:59" s="168" customFormat="1" ht="72" customHeight="1">
      <c r="A21" s="656" t="s">
        <v>299</v>
      </c>
      <c r="B21" s="657" t="str">
        <f>'Формат ФСТ'!B13</f>
        <v>Установка комплекса телемеханики в  распределительной трансформаторной подстанции РТП-2, расположенной по адресу: г. Москва, п. Внуковское, ул. Летчика Грицевца, 9</v>
      </c>
      <c r="C21" s="549">
        <v>0</v>
      </c>
      <c r="D21" s="549">
        <v>0</v>
      </c>
      <c r="E21" s="549">
        <v>0</v>
      </c>
      <c r="F21" s="549">
        <v>0</v>
      </c>
      <c r="G21" s="549">
        <v>0</v>
      </c>
      <c r="H21" s="549">
        <v>0</v>
      </c>
      <c r="I21" s="549">
        <v>0</v>
      </c>
      <c r="J21" s="549">
        <v>0</v>
      </c>
      <c r="K21" s="549">
        <v>0</v>
      </c>
      <c r="L21" s="549">
        <v>0</v>
      </c>
      <c r="M21" s="549">
        <v>0</v>
      </c>
      <c r="N21" s="549">
        <v>0</v>
      </c>
      <c r="O21" s="549">
        <f>'Формат ФСТ'!K13</f>
        <v>0</v>
      </c>
      <c r="P21" s="549">
        <f>'Формат ФСТ'!L13</f>
        <v>0</v>
      </c>
      <c r="Q21" s="549">
        <f>'Формат ФСТ'!M13</f>
        <v>1</v>
      </c>
      <c r="R21" s="549">
        <f>'Формат ФСТ'!Q13</f>
        <v>0</v>
      </c>
      <c r="S21" s="549">
        <f>'Формат ФСТ'!R13</f>
        <v>0</v>
      </c>
      <c r="T21" s="549">
        <f>'Формат ФСТ'!S13</f>
        <v>0</v>
      </c>
      <c r="U21" s="549">
        <f>'Формат ФСТ'!W13</f>
        <v>0</v>
      </c>
      <c r="V21" s="549">
        <f>'Формат ФСТ'!X13</f>
        <v>0</v>
      </c>
      <c r="W21" s="549">
        <f>'Формат ФСТ'!Y13</f>
        <v>0</v>
      </c>
      <c r="X21" s="658">
        <f aca="true" t="shared" si="13" ref="X21:X34">O21+R21+U21</f>
        <v>0</v>
      </c>
      <c r="Y21" s="658">
        <f aca="true" t="shared" si="14" ref="Y21:Y34">P21+S21+V21</f>
        <v>0</v>
      </c>
      <c r="Z21" s="658">
        <f aca="true" t="shared" si="15" ref="Z21:Z34">Q21+T21+W21</f>
        <v>1</v>
      </c>
      <c r="AA21" s="659">
        <f>'Формат ФСТ'!I13/1000</f>
        <v>1.513354</v>
      </c>
      <c r="AB21" s="549">
        <v>0</v>
      </c>
      <c r="AC21" s="549">
        <v>0</v>
      </c>
      <c r="AD21" s="549">
        <v>0</v>
      </c>
      <c r="AE21" s="549">
        <v>0</v>
      </c>
      <c r="AF21" s="549">
        <v>0</v>
      </c>
      <c r="AG21" s="549">
        <v>1</v>
      </c>
      <c r="AH21" s="549">
        <v>0</v>
      </c>
      <c r="AI21" s="549">
        <v>0</v>
      </c>
      <c r="AJ21" s="549">
        <v>0</v>
      </c>
      <c r="AK21" s="549">
        <v>0</v>
      </c>
      <c r="AL21" s="549">
        <f t="shared" si="6"/>
        <v>0</v>
      </c>
      <c r="AM21" s="549">
        <v>0</v>
      </c>
      <c r="AN21" s="549">
        <f aca="true" t="shared" si="16" ref="AN21:AN34">AB21+AE21+AH21+AK21</f>
        <v>0</v>
      </c>
      <c r="AO21" s="549">
        <f aca="true" t="shared" si="17" ref="AO21:AO34">AC21+AF21+AI21+AL21</f>
        <v>0</v>
      </c>
      <c r="AP21" s="549">
        <f aca="true" t="shared" si="18" ref="AP21:AP34">AD21+AG21+AJ21+AM21</f>
        <v>1</v>
      </c>
      <c r="AQ21" s="549">
        <f t="shared" si="7"/>
        <v>0</v>
      </c>
      <c r="AR21" s="549">
        <f t="shared" si="8"/>
        <v>0</v>
      </c>
      <c r="AS21" s="549">
        <f t="shared" si="9"/>
        <v>0</v>
      </c>
      <c r="AT21" s="549">
        <f t="shared" si="10"/>
        <v>0</v>
      </c>
      <c r="AU21" s="549">
        <f t="shared" si="11"/>
        <v>0</v>
      </c>
      <c r="AV21" s="549">
        <f t="shared" si="12"/>
        <v>0</v>
      </c>
      <c r="AW21" s="649">
        <f aca="true" t="shared" si="19" ref="AW21:AW34">AN21+AQ21+AT21</f>
        <v>0</v>
      </c>
      <c r="AX21" s="649">
        <f aca="true" t="shared" si="20" ref="AX21:AX34">AO21+AR21+AU21</f>
        <v>0</v>
      </c>
      <c r="AY21" s="649">
        <f aca="true" t="shared" si="21" ref="AY21:AY34">AP21+AS21+AV21</f>
        <v>1</v>
      </c>
      <c r="AZ21" s="216">
        <f>'приложение 14'!E23/1.18</f>
        <v>0</v>
      </c>
      <c r="BA21" s="216">
        <f>'приложение 14'!F23/1.18</f>
        <v>0</v>
      </c>
      <c r="BB21" s="216">
        <f>'приложение 14'!G23/1.18</f>
        <v>1.513354</v>
      </c>
      <c r="BC21" s="216">
        <f>'приложение 14'!H23/1.18</f>
        <v>0</v>
      </c>
      <c r="BD21" s="216">
        <f>'1 приложение 1.1'!X22/1.18</f>
        <v>1.513354</v>
      </c>
      <c r="BE21" s="217">
        <f>'1 приложение 1.1'!Y22/1.18</f>
        <v>0</v>
      </c>
      <c r="BF21" s="217">
        <f>'1 приложение 1.1'!Z22/1.18</f>
        <v>0</v>
      </c>
      <c r="BG21" s="232">
        <f aca="true" t="shared" si="22" ref="BG21:BG34">BD21+BE21+BF21</f>
        <v>1.513354</v>
      </c>
    </row>
    <row r="22" spans="1:59" s="168" customFormat="1" ht="72" customHeight="1">
      <c r="A22" s="656" t="s">
        <v>300</v>
      </c>
      <c r="B22" s="657" t="str">
        <f>'Формат ФСТ'!B14</f>
        <v>Установка комплекса телемеханики в трансформаторной подстанции ТП-5, расположенной по адресу: г. Москва, п. Внуковское, ул. Авиаконструктора Петлякова, 17, стр. 1</v>
      </c>
      <c r="C22" s="549">
        <v>0</v>
      </c>
      <c r="D22" s="549">
        <v>0</v>
      </c>
      <c r="E22" s="549">
        <v>0</v>
      </c>
      <c r="F22" s="549">
        <v>0</v>
      </c>
      <c r="G22" s="549">
        <v>0</v>
      </c>
      <c r="H22" s="549">
        <v>0</v>
      </c>
      <c r="I22" s="549">
        <v>0</v>
      </c>
      <c r="J22" s="549">
        <v>0</v>
      </c>
      <c r="K22" s="549">
        <v>0</v>
      </c>
      <c r="L22" s="549">
        <v>0</v>
      </c>
      <c r="M22" s="549">
        <v>0</v>
      </c>
      <c r="N22" s="549">
        <v>0</v>
      </c>
      <c r="O22" s="549">
        <f>'Формат ФСТ'!K14</f>
        <v>0</v>
      </c>
      <c r="P22" s="549">
        <f>'Формат ФСТ'!L14</f>
        <v>0</v>
      </c>
      <c r="Q22" s="549">
        <f>'Формат ФСТ'!M14</f>
        <v>1</v>
      </c>
      <c r="R22" s="549">
        <f>'Формат ФСТ'!Q14</f>
        <v>0</v>
      </c>
      <c r="S22" s="549">
        <f>'Формат ФСТ'!R14</f>
        <v>0</v>
      </c>
      <c r="T22" s="549">
        <f>'Формат ФСТ'!S14</f>
        <v>0</v>
      </c>
      <c r="U22" s="549">
        <f>'Формат ФСТ'!W14</f>
        <v>0</v>
      </c>
      <c r="V22" s="549">
        <f>'Формат ФСТ'!X14</f>
        <v>0</v>
      </c>
      <c r="W22" s="549">
        <f>'Формат ФСТ'!Y14</f>
        <v>0</v>
      </c>
      <c r="X22" s="658">
        <f t="shared" si="13"/>
        <v>0</v>
      </c>
      <c r="Y22" s="658">
        <f t="shared" si="14"/>
        <v>0</v>
      </c>
      <c r="Z22" s="658">
        <f t="shared" si="15"/>
        <v>1</v>
      </c>
      <c r="AA22" s="659">
        <f>'Формат ФСТ'!I14/1000</f>
        <v>0.717201</v>
      </c>
      <c r="AB22" s="549">
        <v>0</v>
      </c>
      <c r="AC22" s="549">
        <v>0</v>
      </c>
      <c r="AD22" s="549">
        <v>0</v>
      </c>
      <c r="AE22" s="549">
        <v>0</v>
      </c>
      <c r="AF22" s="549">
        <v>0</v>
      </c>
      <c r="AG22" s="549">
        <v>0</v>
      </c>
      <c r="AH22" s="549">
        <v>0</v>
      </c>
      <c r="AI22" s="549">
        <v>0</v>
      </c>
      <c r="AJ22" s="549">
        <v>1</v>
      </c>
      <c r="AK22" s="549">
        <v>0</v>
      </c>
      <c r="AL22" s="549">
        <f t="shared" si="6"/>
        <v>0</v>
      </c>
      <c r="AM22" s="549">
        <v>0</v>
      </c>
      <c r="AN22" s="549">
        <f t="shared" si="16"/>
        <v>0</v>
      </c>
      <c r="AO22" s="549">
        <f t="shared" si="17"/>
        <v>0</v>
      </c>
      <c r="AP22" s="549">
        <f t="shared" si="18"/>
        <v>1</v>
      </c>
      <c r="AQ22" s="549">
        <f t="shared" si="7"/>
        <v>0</v>
      </c>
      <c r="AR22" s="549">
        <f t="shared" si="8"/>
        <v>0</v>
      </c>
      <c r="AS22" s="549">
        <f t="shared" si="9"/>
        <v>0</v>
      </c>
      <c r="AT22" s="549">
        <f t="shared" si="10"/>
        <v>0</v>
      </c>
      <c r="AU22" s="549">
        <f t="shared" si="11"/>
        <v>0</v>
      </c>
      <c r="AV22" s="549">
        <f t="shared" si="12"/>
        <v>0</v>
      </c>
      <c r="AW22" s="649">
        <f t="shared" si="19"/>
        <v>0</v>
      </c>
      <c r="AX22" s="649">
        <f t="shared" si="20"/>
        <v>0</v>
      </c>
      <c r="AY22" s="649">
        <f t="shared" si="21"/>
        <v>1</v>
      </c>
      <c r="AZ22" s="216">
        <f>'приложение 14'!E24/1.18</f>
        <v>0</v>
      </c>
      <c r="BA22" s="216">
        <f>'приложение 14'!F24/1.18</f>
        <v>0</v>
      </c>
      <c r="BB22" s="216">
        <f>'приложение 14'!G24/1.18</f>
        <v>0</v>
      </c>
      <c r="BC22" s="216">
        <f>'приложение 14'!H24/1.18</f>
        <v>0.717201</v>
      </c>
      <c r="BD22" s="216">
        <f>'1 приложение 1.1'!X23/1.18</f>
        <v>0.717201</v>
      </c>
      <c r="BE22" s="217">
        <f>'1 приложение 1.1'!Y23/1.18</f>
        <v>0</v>
      </c>
      <c r="BF22" s="217">
        <f>'1 приложение 1.1'!Z23/1.18</f>
        <v>0</v>
      </c>
      <c r="BG22" s="232">
        <f t="shared" si="22"/>
        <v>0.717201</v>
      </c>
    </row>
    <row r="23" spans="1:59" s="168" customFormat="1" ht="72" customHeight="1">
      <c r="A23" s="656" t="s">
        <v>301</v>
      </c>
      <c r="B23" s="657" t="str">
        <f>'Формат ФСТ'!B15</f>
        <v>Установка комплекса телемеханики в трансформаторной подстанции ТП-6, расположенной по адресу: г. Москва, п. Внуковское, ул. Авиаконструктора Петлякова, 3</v>
      </c>
      <c r="C23" s="549">
        <v>0</v>
      </c>
      <c r="D23" s="549">
        <v>0</v>
      </c>
      <c r="E23" s="549">
        <v>0</v>
      </c>
      <c r="F23" s="549">
        <v>0</v>
      </c>
      <c r="G23" s="549">
        <v>0</v>
      </c>
      <c r="H23" s="549">
        <v>0</v>
      </c>
      <c r="I23" s="549">
        <v>0</v>
      </c>
      <c r="J23" s="549">
        <v>0</v>
      </c>
      <c r="K23" s="549">
        <v>0</v>
      </c>
      <c r="L23" s="549">
        <v>0</v>
      </c>
      <c r="M23" s="549">
        <v>0</v>
      </c>
      <c r="N23" s="549">
        <v>0</v>
      </c>
      <c r="O23" s="549">
        <f>'Формат ФСТ'!K15</f>
        <v>0</v>
      </c>
      <c r="P23" s="549">
        <f>'Формат ФСТ'!L15</f>
        <v>0</v>
      </c>
      <c r="Q23" s="549">
        <f>'Формат ФСТ'!M15</f>
        <v>1</v>
      </c>
      <c r="R23" s="549">
        <f>'Формат ФСТ'!Q15</f>
        <v>0</v>
      </c>
      <c r="S23" s="549">
        <f>'Формат ФСТ'!R15</f>
        <v>0</v>
      </c>
      <c r="T23" s="549">
        <f>'Формат ФСТ'!S15</f>
        <v>0</v>
      </c>
      <c r="U23" s="549">
        <f>'Формат ФСТ'!W15</f>
        <v>0</v>
      </c>
      <c r="V23" s="549">
        <f>'Формат ФСТ'!X15</f>
        <v>0</v>
      </c>
      <c r="W23" s="549">
        <f>'Формат ФСТ'!Y15</f>
        <v>0</v>
      </c>
      <c r="X23" s="658">
        <f t="shared" si="13"/>
        <v>0</v>
      </c>
      <c r="Y23" s="658">
        <f t="shared" si="14"/>
        <v>0</v>
      </c>
      <c r="Z23" s="658">
        <f t="shared" si="15"/>
        <v>1</v>
      </c>
      <c r="AA23" s="659">
        <f>'Формат ФСТ'!I15/1000</f>
        <v>0.717201</v>
      </c>
      <c r="AB23" s="549">
        <v>0</v>
      </c>
      <c r="AC23" s="549">
        <v>0</v>
      </c>
      <c r="AD23" s="549">
        <v>0</v>
      </c>
      <c r="AE23" s="549">
        <v>0</v>
      </c>
      <c r="AF23" s="549">
        <v>0</v>
      </c>
      <c r="AG23" s="549">
        <v>0</v>
      </c>
      <c r="AH23" s="549">
        <v>0</v>
      </c>
      <c r="AI23" s="549">
        <v>0</v>
      </c>
      <c r="AJ23" s="549">
        <v>1</v>
      </c>
      <c r="AK23" s="549">
        <v>0</v>
      </c>
      <c r="AL23" s="549">
        <f t="shared" si="6"/>
        <v>0</v>
      </c>
      <c r="AM23" s="549">
        <v>0</v>
      </c>
      <c r="AN23" s="549">
        <f t="shared" si="16"/>
        <v>0</v>
      </c>
      <c r="AO23" s="549">
        <f t="shared" si="17"/>
        <v>0</v>
      </c>
      <c r="AP23" s="549">
        <f t="shared" si="18"/>
        <v>1</v>
      </c>
      <c r="AQ23" s="549">
        <f t="shared" si="7"/>
        <v>0</v>
      </c>
      <c r="AR23" s="549">
        <f t="shared" si="8"/>
        <v>0</v>
      </c>
      <c r="AS23" s="549">
        <f t="shared" si="9"/>
        <v>0</v>
      </c>
      <c r="AT23" s="549">
        <f t="shared" si="10"/>
        <v>0</v>
      </c>
      <c r="AU23" s="549">
        <f t="shared" si="11"/>
        <v>0</v>
      </c>
      <c r="AV23" s="549">
        <f t="shared" si="12"/>
        <v>0</v>
      </c>
      <c r="AW23" s="649">
        <f t="shared" si="19"/>
        <v>0</v>
      </c>
      <c r="AX23" s="649">
        <f t="shared" si="20"/>
        <v>0</v>
      </c>
      <c r="AY23" s="649">
        <f t="shared" si="21"/>
        <v>1</v>
      </c>
      <c r="AZ23" s="216">
        <f>'приложение 14'!E25/1.18</f>
        <v>0</v>
      </c>
      <c r="BA23" s="216">
        <f>'приложение 14'!F25/1.18</f>
        <v>0</v>
      </c>
      <c r="BB23" s="216">
        <f>'приложение 14'!G25/1.18</f>
        <v>0</v>
      </c>
      <c r="BC23" s="216">
        <f>'приложение 14'!H25/1.18</f>
        <v>0.717201</v>
      </c>
      <c r="BD23" s="216">
        <f>'1 приложение 1.1'!X24/1.18</f>
        <v>0.717201</v>
      </c>
      <c r="BE23" s="217">
        <f>'1 приложение 1.1'!Y24/1.18</f>
        <v>0</v>
      </c>
      <c r="BF23" s="217">
        <f>'1 приложение 1.1'!Z24/1.18</f>
        <v>0</v>
      </c>
      <c r="BG23" s="232">
        <f t="shared" si="22"/>
        <v>0.717201</v>
      </c>
    </row>
    <row r="24" spans="1:59" s="168" customFormat="1" ht="72" customHeight="1">
      <c r="A24" s="656" t="s">
        <v>302</v>
      </c>
      <c r="B24" s="657" t="str">
        <f>'Формат ФСТ'!B16</f>
        <v>Установка комплекса телемеханики в трансформаторной подстанции ТП-20, расположенной по адресу: г. Москва, п. Внуковское, ул. Летчика Грицевца, 16, стр. 1</v>
      </c>
      <c r="C24" s="549">
        <v>0</v>
      </c>
      <c r="D24" s="549">
        <v>0</v>
      </c>
      <c r="E24" s="549">
        <v>0</v>
      </c>
      <c r="F24" s="549">
        <v>0</v>
      </c>
      <c r="G24" s="549">
        <v>0</v>
      </c>
      <c r="H24" s="549">
        <v>0</v>
      </c>
      <c r="I24" s="549">
        <v>0</v>
      </c>
      <c r="J24" s="549">
        <v>0</v>
      </c>
      <c r="K24" s="549">
        <v>0</v>
      </c>
      <c r="L24" s="549">
        <v>0</v>
      </c>
      <c r="M24" s="549">
        <v>0</v>
      </c>
      <c r="N24" s="549">
        <v>0</v>
      </c>
      <c r="O24" s="549">
        <f>'Формат ФСТ'!K16</f>
        <v>0</v>
      </c>
      <c r="P24" s="549">
        <f>'Формат ФСТ'!L16</f>
        <v>0</v>
      </c>
      <c r="Q24" s="549">
        <f>'Формат ФСТ'!M16</f>
        <v>1</v>
      </c>
      <c r="R24" s="549">
        <f>'Формат ФСТ'!Q16</f>
        <v>0</v>
      </c>
      <c r="S24" s="549">
        <f>'Формат ФСТ'!R16</f>
        <v>0</v>
      </c>
      <c r="T24" s="549">
        <f>'Формат ФСТ'!S16</f>
        <v>0</v>
      </c>
      <c r="U24" s="549">
        <f>'Формат ФСТ'!W16</f>
        <v>0</v>
      </c>
      <c r="V24" s="549">
        <f>'Формат ФСТ'!X16</f>
        <v>0</v>
      </c>
      <c r="W24" s="549">
        <f>'Формат ФСТ'!Y16</f>
        <v>0</v>
      </c>
      <c r="X24" s="658">
        <f t="shared" si="13"/>
        <v>0</v>
      </c>
      <c r="Y24" s="658">
        <f t="shared" si="14"/>
        <v>0</v>
      </c>
      <c r="Z24" s="658">
        <f t="shared" si="15"/>
        <v>1</v>
      </c>
      <c r="AA24" s="659">
        <f>'Формат ФСТ'!I16/1000</f>
        <v>0.717201</v>
      </c>
      <c r="AB24" s="549">
        <v>0</v>
      </c>
      <c r="AC24" s="549">
        <v>0</v>
      </c>
      <c r="AD24" s="549">
        <v>0</v>
      </c>
      <c r="AE24" s="549">
        <v>0</v>
      </c>
      <c r="AF24" s="549">
        <v>0</v>
      </c>
      <c r="AG24" s="549">
        <v>0</v>
      </c>
      <c r="AH24" s="549">
        <v>0</v>
      </c>
      <c r="AI24" s="549">
        <v>0</v>
      </c>
      <c r="AJ24" s="549">
        <v>1</v>
      </c>
      <c r="AK24" s="549">
        <v>0</v>
      </c>
      <c r="AL24" s="549">
        <f t="shared" si="6"/>
        <v>0</v>
      </c>
      <c r="AM24" s="549">
        <v>0</v>
      </c>
      <c r="AN24" s="549">
        <f t="shared" si="16"/>
        <v>0</v>
      </c>
      <c r="AO24" s="549">
        <f t="shared" si="17"/>
        <v>0</v>
      </c>
      <c r="AP24" s="549">
        <f t="shared" si="18"/>
        <v>1</v>
      </c>
      <c r="AQ24" s="549">
        <f t="shared" si="7"/>
        <v>0</v>
      </c>
      <c r="AR24" s="549">
        <f t="shared" si="8"/>
        <v>0</v>
      </c>
      <c r="AS24" s="549">
        <f t="shared" si="9"/>
        <v>0</v>
      </c>
      <c r="AT24" s="549">
        <f t="shared" si="10"/>
        <v>0</v>
      </c>
      <c r="AU24" s="549">
        <f t="shared" si="11"/>
        <v>0</v>
      </c>
      <c r="AV24" s="549">
        <f t="shared" si="12"/>
        <v>0</v>
      </c>
      <c r="AW24" s="649">
        <f t="shared" si="19"/>
        <v>0</v>
      </c>
      <c r="AX24" s="649">
        <f t="shared" si="20"/>
        <v>0</v>
      </c>
      <c r="AY24" s="649">
        <f t="shared" si="21"/>
        <v>1</v>
      </c>
      <c r="AZ24" s="216">
        <f>'приложение 14'!E26/1.18</f>
        <v>0</v>
      </c>
      <c r="BA24" s="216">
        <f>'приложение 14'!F26/1.18</f>
        <v>0</v>
      </c>
      <c r="BB24" s="216">
        <f>'приложение 14'!G26/1.18</f>
        <v>0</v>
      </c>
      <c r="BC24" s="216">
        <f>'приложение 14'!H26/1.18</f>
        <v>0.717201</v>
      </c>
      <c r="BD24" s="216">
        <f>'1 приложение 1.1'!X25/1.18</f>
        <v>0.717201</v>
      </c>
      <c r="BE24" s="217">
        <f>'1 приложение 1.1'!Y25/1.18</f>
        <v>0</v>
      </c>
      <c r="BF24" s="217">
        <f>'1 приложение 1.1'!Z25/1.18</f>
        <v>0</v>
      </c>
      <c r="BG24" s="232">
        <f t="shared" si="22"/>
        <v>0.717201</v>
      </c>
    </row>
    <row r="25" spans="1:59" s="176" customFormat="1" ht="72" customHeight="1">
      <c r="A25" s="656" t="s">
        <v>303</v>
      </c>
      <c r="B25" s="657" t="str">
        <f>'Формат ФСТ'!B17</f>
        <v>Установка комплекса телемеханики в трансформаторной подстанции ТП-1, расположенной по адресу: г. Москва, п. Внуковское, ул. Летчика Грицевца, 8, стр. 1</v>
      </c>
      <c r="C25" s="668">
        <v>0</v>
      </c>
      <c r="D25" s="668">
        <v>0</v>
      </c>
      <c r="E25" s="549">
        <v>0</v>
      </c>
      <c r="F25" s="668">
        <v>0</v>
      </c>
      <c r="G25" s="668">
        <v>0</v>
      </c>
      <c r="H25" s="549">
        <v>0</v>
      </c>
      <c r="I25" s="668">
        <v>0</v>
      </c>
      <c r="J25" s="668">
        <v>0</v>
      </c>
      <c r="K25" s="549">
        <v>0</v>
      </c>
      <c r="L25" s="668">
        <v>0</v>
      </c>
      <c r="M25" s="668">
        <v>0</v>
      </c>
      <c r="N25" s="549">
        <v>0</v>
      </c>
      <c r="O25" s="549">
        <f>'Формат ФСТ'!K17</f>
        <v>0</v>
      </c>
      <c r="P25" s="549">
        <f>'Формат ФСТ'!L17</f>
        <v>0</v>
      </c>
      <c r="Q25" s="549">
        <f>'Формат ФСТ'!M17</f>
        <v>0</v>
      </c>
      <c r="R25" s="549">
        <f>'Формат ФСТ'!Q17</f>
        <v>0</v>
      </c>
      <c r="S25" s="549">
        <f>'Формат ФСТ'!R17</f>
        <v>0</v>
      </c>
      <c r="T25" s="549">
        <f>'Формат ФСТ'!S17</f>
        <v>1</v>
      </c>
      <c r="U25" s="549">
        <f>'Формат ФСТ'!W17</f>
        <v>0</v>
      </c>
      <c r="V25" s="549">
        <f>'Формат ФСТ'!X17</f>
        <v>0</v>
      </c>
      <c r="W25" s="549">
        <f>'Формат ФСТ'!Y17</f>
        <v>0</v>
      </c>
      <c r="X25" s="658">
        <f t="shared" si="13"/>
        <v>0</v>
      </c>
      <c r="Y25" s="658">
        <f t="shared" si="14"/>
        <v>0</v>
      </c>
      <c r="Z25" s="658">
        <f t="shared" si="15"/>
        <v>1</v>
      </c>
      <c r="AA25" s="659">
        <f>'Формат ФСТ'!I17/1000</f>
        <v>0.717201</v>
      </c>
      <c r="AB25" s="668">
        <v>0</v>
      </c>
      <c r="AC25" s="668">
        <v>0</v>
      </c>
      <c r="AD25" s="549">
        <v>0</v>
      </c>
      <c r="AE25" s="668">
        <v>0</v>
      </c>
      <c r="AF25" s="668">
        <v>0</v>
      </c>
      <c r="AG25" s="549">
        <v>0</v>
      </c>
      <c r="AH25" s="549">
        <v>0</v>
      </c>
      <c r="AI25" s="549">
        <v>0</v>
      </c>
      <c r="AJ25" s="549">
        <v>0</v>
      </c>
      <c r="AK25" s="549">
        <v>0</v>
      </c>
      <c r="AL25" s="668">
        <f t="shared" si="6"/>
        <v>0</v>
      </c>
      <c r="AM25" s="549">
        <f aca="true" t="shared" si="23" ref="AM25:AM34">Q25</f>
        <v>0</v>
      </c>
      <c r="AN25" s="549">
        <f t="shared" si="16"/>
        <v>0</v>
      </c>
      <c r="AO25" s="549">
        <f t="shared" si="17"/>
        <v>0</v>
      </c>
      <c r="AP25" s="549">
        <f t="shared" si="18"/>
        <v>0</v>
      </c>
      <c r="AQ25" s="549">
        <f t="shared" si="7"/>
        <v>0</v>
      </c>
      <c r="AR25" s="549">
        <f t="shared" si="8"/>
        <v>0</v>
      </c>
      <c r="AS25" s="549">
        <f t="shared" si="9"/>
        <v>1</v>
      </c>
      <c r="AT25" s="549">
        <f t="shared" si="10"/>
        <v>0</v>
      </c>
      <c r="AU25" s="549">
        <f t="shared" si="11"/>
        <v>0</v>
      </c>
      <c r="AV25" s="549">
        <f t="shared" si="12"/>
        <v>0</v>
      </c>
      <c r="AW25" s="649">
        <f t="shared" si="19"/>
        <v>0</v>
      </c>
      <c r="AX25" s="649">
        <f t="shared" si="20"/>
        <v>0</v>
      </c>
      <c r="AY25" s="649">
        <f t="shared" si="21"/>
        <v>1</v>
      </c>
      <c r="AZ25" s="216">
        <f>'приложение 14'!E27/1.18</f>
        <v>0</v>
      </c>
      <c r="BA25" s="216">
        <f>'приложение 14'!F27/1.18</f>
        <v>0</v>
      </c>
      <c r="BB25" s="216">
        <f>'приложение 14'!G27/1.18</f>
        <v>0</v>
      </c>
      <c r="BC25" s="216">
        <f>'приложение 14'!H27/1.18</f>
        <v>0</v>
      </c>
      <c r="BD25" s="216">
        <f>'приложение 14'!I27/1.18</f>
        <v>0</v>
      </c>
      <c r="BE25" s="231">
        <f>'1 приложение 1.1'!Y26/1.18</f>
        <v>0.717201</v>
      </c>
      <c r="BF25" s="231">
        <f>'1 приложение 1.1'!Z26/1.18</f>
        <v>0</v>
      </c>
      <c r="BG25" s="232">
        <f t="shared" si="22"/>
        <v>0.717201</v>
      </c>
    </row>
    <row r="26" spans="1:59" s="176" customFormat="1" ht="72" customHeight="1">
      <c r="A26" s="656" t="s">
        <v>491</v>
      </c>
      <c r="B26" s="657" t="str">
        <f>'Формат ФСТ'!B18</f>
        <v>Установка комплекса телемеханики в трансформаторной подстанции ТП-2, расположенной по адресу: г. Москва, п. Внуковское, ул. Летчика Грицевца, 4, кор.1, стр. 1</v>
      </c>
      <c r="C26" s="668">
        <v>0</v>
      </c>
      <c r="D26" s="668">
        <v>0</v>
      </c>
      <c r="E26" s="549">
        <v>0</v>
      </c>
      <c r="F26" s="668">
        <v>0</v>
      </c>
      <c r="G26" s="668">
        <v>0</v>
      </c>
      <c r="H26" s="549">
        <v>0</v>
      </c>
      <c r="I26" s="668">
        <v>0</v>
      </c>
      <c r="J26" s="668">
        <v>0</v>
      </c>
      <c r="K26" s="549">
        <v>0</v>
      </c>
      <c r="L26" s="668">
        <v>0</v>
      </c>
      <c r="M26" s="668">
        <v>0</v>
      </c>
      <c r="N26" s="549">
        <v>0</v>
      </c>
      <c r="O26" s="549">
        <f>'Формат ФСТ'!K18</f>
        <v>0</v>
      </c>
      <c r="P26" s="549">
        <f>'Формат ФСТ'!L18</f>
        <v>0</v>
      </c>
      <c r="Q26" s="549">
        <f>'Формат ФСТ'!M18</f>
        <v>0</v>
      </c>
      <c r="R26" s="549">
        <f>'Формат ФСТ'!Q18</f>
        <v>0</v>
      </c>
      <c r="S26" s="549">
        <f>'Формат ФСТ'!R18</f>
        <v>0</v>
      </c>
      <c r="T26" s="549">
        <f>'Формат ФСТ'!S18</f>
        <v>1</v>
      </c>
      <c r="U26" s="549">
        <f>'Формат ФСТ'!W18</f>
        <v>0</v>
      </c>
      <c r="V26" s="549">
        <f>'Формат ФСТ'!X18</f>
        <v>0</v>
      </c>
      <c r="W26" s="549">
        <f>'Формат ФСТ'!Y18</f>
        <v>0</v>
      </c>
      <c r="X26" s="658">
        <f t="shared" si="13"/>
        <v>0</v>
      </c>
      <c r="Y26" s="658">
        <f t="shared" si="14"/>
        <v>0</v>
      </c>
      <c r="Z26" s="658">
        <f t="shared" si="15"/>
        <v>1</v>
      </c>
      <c r="AA26" s="659">
        <f>'Формат ФСТ'!I18/1000</f>
        <v>0.717201</v>
      </c>
      <c r="AB26" s="668">
        <v>0</v>
      </c>
      <c r="AC26" s="668">
        <v>0</v>
      </c>
      <c r="AD26" s="549">
        <v>0</v>
      </c>
      <c r="AE26" s="668">
        <v>0</v>
      </c>
      <c r="AF26" s="668">
        <v>0</v>
      </c>
      <c r="AG26" s="549">
        <v>0</v>
      </c>
      <c r="AH26" s="549">
        <v>0</v>
      </c>
      <c r="AI26" s="549">
        <v>0</v>
      </c>
      <c r="AJ26" s="549">
        <v>0</v>
      </c>
      <c r="AK26" s="549">
        <v>0</v>
      </c>
      <c r="AL26" s="668">
        <f t="shared" si="6"/>
        <v>0</v>
      </c>
      <c r="AM26" s="549">
        <f t="shared" si="23"/>
        <v>0</v>
      </c>
      <c r="AN26" s="549">
        <f t="shared" si="16"/>
        <v>0</v>
      </c>
      <c r="AO26" s="549">
        <f t="shared" si="17"/>
        <v>0</v>
      </c>
      <c r="AP26" s="549">
        <f t="shared" si="18"/>
        <v>0</v>
      </c>
      <c r="AQ26" s="549">
        <f t="shared" si="7"/>
        <v>0</v>
      </c>
      <c r="AR26" s="549">
        <f t="shared" si="8"/>
        <v>0</v>
      </c>
      <c r="AS26" s="549">
        <f t="shared" si="9"/>
        <v>1</v>
      </c>
      <c r="AT26" s="549">
        <f t="shared" si="10"/>
        <v>0</v>
      </c>
      <c r="AU26" s="549">
        <f t="shared" si="11"/>
        <v>0</v>
      </c>
      <c r="AV26" s="549">
        <f t="shared" si="12"/>
        <v>0</v>
      </c>
      <c r="AW26" s="649">
        <f t="shared" si="19"/>
        <v>0</v>
      </c>
      <c r="AX26" s="649">
        <f t="shared" si="20"/>
        <v>0</v>
      </c>
      <c r="AY26" s="649">
        <f t="shared" si="21"/>
        <v>1</v>
      </c>
      <c r="AZ26" s="216">
        <f>'приложение 14'!E28/1.18</f>
        <v>0</v>
      </c>
      <c r="BA26" s="216">
        <f>'приложение 14'!F28/1.18</f>
        <v>0</v>
      </c>
      <c r="BB26" s="216">
        <f>'приложение 14'!G28/1.18</f>
        <v>0</v>
      </c>
      <c r="BC26" s="216">
        <f>'приложение 14'!H28/1.18</f>
        <v>0</v>
      </c>
      <c r="BD26" s="216">
        <f>'приложение 14'!I28/1.18</f>
        <v>0</v>
      </c>
      <c r="BE26" s="231">
        <f>'1 приложение 1.1'!Y27/1.18</f>
        <v>0.717201</v>
      </c>
      <c r="BF26" s="231">
        <f>'1 приложение 1.1'!Z27/1.18</f>
        <v>0</v>
      </c>
      <c r="BG26" s="232">
        <f t="shared" si="22"/>
        <v>0.717201</v>
      </c>
    </row>
    <row r="27" spans="1:59" s="176" customFormat="1" ht="72" customHeight="1">
      <c r="A27" s="656" t="s">
        <v>492</v>
      </c>
      <c r="B27" s="657" t="str">
        <f>'Формат ФСТ'!B19</f>
        <v>Установка комплекса телемеханики в для трансформаторной подстанции ТП-3, расположенной по адресу: г. Москва, п. Внуковское, ул. Летчика Грицевца, 4, стр. 1</v>
      </c>
      <c r="C27" s="668">
        <v>0</v>
      </c>
      <c r="D27" s="668">
        <v>0</v>
      </c>
      <c r="E27" s="549">
        <v>0</v>
      </c>
      <c r="F27" s="668">
        <v>0</v>
      </c>
      <c r="G27" s="668">
        <v>0</v>
      </c>
      <c r="H27" s="549">
        <v>0</v>
      </c>
      <c r="I27" s="668">
        <v>0</v>
      </c>
      <c r="J27" s="668">
        <v>0</v>
      </c>
      <c r="K27" s="549">
        <v>0</v>
      </c>
      <c r="L27" s="668">
        <v>0</v>
      </c>
      <c r="M27" s="668">
        <v>0</v>
      </c>
      <c r="N27" s="549">
        <v>0</v>
      </c>
      <c r="O27" s="549">
        <f>'Формат ФСТ'!K19</f>
        <v>0</v>
      </c>
      <c r="P27" s="549">
        <f>'Формат ФСТ'!L19</f>
        <v>0</v>
      </c>
      <c r="Q27" s="549">
        <f>'Формат ФСТ'!M19</f>
        <v>0</v>
      </c>
      <c r="R27" s="549">
        <f>'Формат ФСТ'!Q19</f>
        <v>0</v>
      </c>
      <c r="S27" s="549">
        <f>'Формат ФСТ'!R19</f>
        <v>0</v>
      </c>
      <c r="T27" s="549">
        <f>'Формат ФСТ'!S19</f>
        <v>1</v>
      </c>
      <c r="U27" s="549">
        <f>'Формат ФСТ'!W19</f>
        <v>0</v>
      </c>
      <c r="V27" s="549">
        <f>'Формат ФСТ'!X19</f>
        <v>0</v>
      </c>
      <c r="W27" s="549">
        <f>'Формат ФСТ'!Y19</f>
        <v>0</v>
      </c>
      <c r="X27" s="658">
        <f t="shared" si="13"/>
        <v>0</v>
      </c>
      <c r="Y27" s="658">
        <f t="shared" si="14"/>
        <v>0</v>
      </c>
      <c r="Z27" s="658">
        <f t="shared" si="15"/>
        <v>1</v>
      </c>
      <c r="AA27" s="659">
        <f>'Формат ФСТ'!I19/1000</f>
        <v>0.717201</v>
      </c>
      <c r="AB27" s="668">
        <v>0</v>
      </c>
      <c r="AC27" s="668">
        <v>0</v>
      </c>
      <c r="AD27" s="549">
        <v>0</v>
      </c>
      <c r="AE27" s="668">
        <v>0</v>
      </c>
      <c r="AF27" s="668">
        <v>0</v>
      </c>
      <c r="AG27" s="549">
        <v>0</v>
      </c>
      <c r="AH27" s="549">
        <v>0</v>
      </c>
      <c r="AI27" s="549">
        <v>0</v>
      </c>
      <c r="AJ27" s="549">
        <v>0</v>
      </c>
      <c r="AK27" s="549">
        <v>0</v>
      </c>
      <c r="AL27" s="668">
        <f t="shared" si="6"/>
        <v>0</v>
      </c>
      <c r="AM27" s="549">
        <f t="shared" si="23"/>
        <v>0</v>
      </c>
      <c r="AN27" s="549">
        <f t="shared" si="16"/>
        <v>0</v>
      </c>
      <c r="AO27" s="549">
        <f t="shared" si="17"/>
        <v>0</v>
      </c>
      <c r="AP27" s="549">
        <f t="shared" si="18"/>
        <v>0</v>
      </c>
      <c r="AQ27" s="549">
        <f t="shared" si="7"/>
        <v>0</v>
      </c>
      <c r="AR27" s="549">
        <f t="shared" si="8"/>
        <v>0</v>
      </c>
      <c r="AS27" s="549">
        <f t="shared" si="9"/>
        <v>1</v>
      </c>
      <c r="AT27" s="549">
        <f t="shared" si="10"/>
        <v>0</v>
      </c>
      <c r="AU27" s="549">
        <f t="shared" si="11"/>
        <v>0</v>
      </c>
      <c r="AV27" s="549">
        <f t="shared" si="12"/>
        <v>0</v>
      </c>
      <c r="AW27" s="649">
        <f t="shared" si="19"/>
        <v>0</v>
      </c>
      <c r="AX27" s="649">
        <f t="shared" si="20"/>
        <v>0</v>
      </c>
      <c r="AY27" s="649">
        <f t="shared" si="21"/>
        <v>1</v>
      </c>
      <c r="AZ27" s="216">
        <f>'приложение 14'!E29/1.18</f>
        <v>0</v>
      </c>
      <c r="BA27" s="216">
        <f>'приложение 14'!F29/1.18</f>
        <v>0</v>
      </c>
      <c r="BB27" s="216">
        <f>'приложение 14'!G29/1.18</f>
        <v>0</v>
      </c>
      <c r="BC27" s="216">
        <f>'приложение 14'!H29/1.18</f>
        <v>0</v>
      </c>
      <c r="BD27" s="216">
        <f>'приложение 14'!I29/1.18</f>
        <v>0</v>
      </c>
      <c r="BE27" s="231">
        <f>'1 приложение 1.1'!Y28/1.18</f>
        <v>0.717201</v>
      </c>
      <c r="BF27" s="231">
        <f>'1 приложение 1.1'!Z28/1.18</f>
        <v>0</v>
      </c>
      <c r="BG27" s="232">
        <f t="shared" si="22"/>
        <v>0.717201</v>
      </c>
    </row>
    <row r="28" spans="1:59" s="176" customFormat="1" ht="72" customHeight="1">
      <c r="A28" s="656" t="s">
        <v>493</v>
      </c>
      <c r="B28" s="657" t="str">
        <f>'Формат ФСТ'!B20</f>
        <v>Установка комплекса телемеханики в трансформаторной подстанции ТП-4, расположенной по адресу: г. Москва, п. Внуковское, ул. Летчика Ульянина, 3, стр. 1</v>
      </c>
      <c r="C28" s="668">
        <v>0</v>
      </c>
      <c r="D28" s="668">
        <v>0</v>
      </c>
      <c r="E28" s="549">
        <v>0</v>
      </c>
      <c r="F28" s="668">
        <v>0</v>
      </c>
      <c r="G28" s="668">
        <v>0</v>
      </c>
      <c r="H28" s="549">
        <v>0</v>
      </c>
      <c r="I28" s="668">
        <v>0</v>
      </c>
      <c r="J28" s="668">
        <v>0</v>
      </c>
      <c r="K28" s="549">
        <v>0</v>
      </c>
      <c r="L28" s="668">
        <v>0</v>
      </c>
      <c r="M28" s="668">
        <v>0</v>
      </c>
      <c r="N28" s="549">
        <v>0</v>
      </c>
      <c r="O28" s="549">
        <f>'Формат ФСТ'!K20</f>
        <v>0</v>
      </c>
      <c r="P28" s="549">
        <f>'Формат ФСТ'!L20</f>
        <v>0</v>
      </c>
      <c r="Q28" s="549">
        <f>'Формат ФСТ'!M20</f>
        <v>0</v>
      </c>
      <c r="R28" s="549">
        <f>'Формат ФСТ'!Q20</f>
        <v>0</v>
      </c>
      <c r="S28" s="549">
        <f>'Формат ФСТ'!R20</f>
        <v>0</v>
      </c>
      <c r="T28" s="549">
        <f>'Формат ФСТ'!S20</f>
        <v>1</v>
      </c>
      <c r="U28" s="549">
        <f>'Формат ФСТ'!W20</f>
        <v>0</v>
      </c>
      <c r="V28" s="549">
        <f>'Формат ФСТ'!X20</f>
        <v>0</v>
      </c>
      <c r="W28" s="549">
        <f>'Формат ФСТ'!Y20</f>
        <v>0</v>
      </c>
      <c r="X28" s="658">
        <f t="shared" si="13"/>
        <v>0</v>
      </c>
      <c r="Y28" s="658">
        <f t="shared" si="14"/>
        <v>0</v>
      </c>
      <c r="Z28" s="658">
        <f t="shared" si="15"/>
        <v>1</v>
      </c>
      <c r="AA28" s="659">
        <f>'Формат ФСТ'!I20/1000</f>
        <v>0.717201</v>
      </c>
      <c r="AB28" s="668">
        <v>0</v>
      </c>
      <c r="AC28" s="668">
        <v>0</v>
      </c>
      <c r="AD28" s="549">
        <v>0</v>
      </c>
      <c r="AE28" s="668">
        <v>0</v>
      </c>
      <c r="AF28" s="668">
        <v>0</v>
      </c>
      <c r="AG28" s="549">
        <v>0</v>
      </c>
      <c r="AH28" s="549">
        <v>0</v>
      </c>
      <c r="AI28" s="549">
        <v>0</v>
      </c>
      <c r="AJ28" s="549">
        <v>0</v>
      </c>
      <c r="AK28" s="549">
        <v>0</v>
      </c>
      <c r="AL28" s="668">
        <f t="shared" si="6"/>
        <v>0</v>
      </c>
      <c r="AM28" s="549">
        <f t="shared" si="23"/>
        <v>0</v>
      </c>
      <c r="AN28" s="549">
        <f t="shared" si="16"/>
        <v>0</v>
      </c>
      <c r="AO28" s="549">
        <f t="shared" si="17"/>
        <v>0</v>
      </c>
      <c r="AP28" s="549">
        <f t="shared" si="18"/>
        <v>0</v>
      </c>
      <c r="AQ28" s="549">
        <f t="shared" si="7"/>
        <v>0</v>
      </c>
      <c r="AR28" s="549">
        <f t="shared" si="8"/>
        <v>0</v>
      </c>
      <c r="AS28" s="549">
        <f t="shared" si="9"/>
        <v>1</v>
      </c>
      <c r="AT28" s="549">
        <f t="shared" si="10"/>
        <v>0</v>
      </c>
      <c r="AU28" s="549">
        <f t="shared" si="11"/>
        <v>0</v>
      </c>
      <c r="AV28" s="549">
        <f t="shared" si="12"/>
        <v>0</v>
      </c>
      <c r="AW28" s="649">
        <f t="shared" si="19"/>
        <v>0</v>
      </c>
      <c r="AX28" s="649">
        <f t="shared" si="20"/>
        <v>0</v>
      </c>
      <c r="AY28" s="649">
        <f t="shared" si="21"/>
        <v>1</v>
      </c>
      <c r="AZ28" s="216">
        <f>'приложение 14'!E30/1.18</f>
        <v>0</v>
      </c>
      <c r="BA28" s="216">
        <f>'приложение 14'!F30/1.18</f>
        <v>0</v>
      </c>
      <c r="BB28" s="216">
        <f>'приложение 14'!G30/1.18</f>
        <v>0</v>
      </c>
      <c r="BC28" s="216">
        <f>'приложение 14'!H30/1.18</f>
        <v>0</v>
      </c>
      <c r="BD28" s="216">
        <f>'приложение 14'!I30/1.18</f>
        <v>0</v>
      </c>
      <c r="BE28" s="231">
        <f>'1 приложение 1.1'!Y29/1.18</f>
        <v>0.717201</v>
      </c>
      <c r="BF28" s="231">
        <f>'1 приложение 1.1'!Z29/1.18</f>
        <v>0</v>
      </c>
      <c r="BG28" s="232">
        <f t="shared" si="22"/>
        <v>0.717201</v>
      </c>
    </row>
    <row r="29" spans="1:59" s="176" customFormat="1" ht="72" customHeight="1">
      <c r="A29" s="656" t="s">
        <v>494</v>
      </c>
      <c r="B29" s="657" t="str">
        <f>'Формат ФСТ'!B21</f>
        <v>Установка комплекса телемеханики в трансформаторной подстанции ТП-15, расположенной по адресу: г. Москва, п. Внуковское, ул. Летчика Грицевца, 5, стр. 1</v>
      </c>
      <c r="C29" s="668">
        <v>0</v>
      </c>
      <c r="D29" s="668">
        <v>0</v>
      </c>
      <c r="E29" s="549">
        <v>0</v>
      </c>
      <c r="F29" s="668">
        <v>0</v>
      </c>
      <c r="G29" s="668">
        <v>0</v>
      </c>
      <c r="H29" s="549">
        <v>0</v>
      </c>
      <c r="I29" s="668">
        <v>0</v>
      </c>
      <c r="J29" s="668">
        <v>0</v>
      </c>
      <c r="K29" s="549">
        <v>0</v>
      </c>
      <c r="L29" s="668">
        <v>0</v>
      </c>
      <c r="M29" s="668">
        <v>0</v>
      </c>
      <c r="N29" s="549">
        <v>0</v>
      </c>
      <c r="O29" s="549">
        <f>'Формат ФСТ'!K21</f>
        <v>0</v>
      </c>
      <c r="P29" s="549">
        <f>'Формат ФСТ'!L21</f>
        <v>0</v>
      </c>
      <c r="Q29" s="549">
        <f>'Формат ФСТ'!M21</f>
        <v>0</v>
      </c>
      <c r="R29" s="549">
        <f>'Формат ФСТ'!Q21</f>
        <v>0</v>
      </c>
      <c r="S29" s="549">
        <f>'Формат ФСТ'!R21</f>
        <v>0</v>
      </c>
      <c r="T29" s="549">
        <f>'Формат ФСТ'!S21</f>
        <v>1</v>
      </c>
      <c r="U29" s="549">
        <f>'Формат ФСТ'!W21</f>
        <v>0</v>
      </c>
      <c r="V29" s="549">
        <f>'Формат ФСТ'!X21</f>
        <v>0</v>
      </c>
      <c r="W29" s="549">
        <f>'Формат ФСТ'!Y21</f>
        <v>0</v>
      </c>
      <c r="X29" s="658">
        <f t="shared" si="13"/>
        <v>0</v>
      </c>
      <c r="Y29" s="658">
        <f t="shared" si="14"/>
        <v>0</v>
      </c>
      <c r="Z29" s="658">
        <f t="shared" si="15"/>
        <v>1</v>
      </c>
      <c r="AA29" s="659">
        <f>'Формат ФСТ'!I21/1000</f>
        <v>0.717201</v>
      </c>
      <c r="AB29" s="668">
        <v>0</v>
      </c>
      <c r="AC29" s="668">
        <v>0</v>
      </c>
      <c r="AD29" s="549">
        <v>0</v>
      </c>
      <c r="AE29" s="668">
        <v>0</v>
      </c>
      <c r="AF29" s="668">
        <v>0</v>
      </c>
      <c r="AG29" s="549">
        <v>0</v>
      </c>
      <c r="AH29" s="549">
        <v>0</v>
      </c>
      <c r="AI29" s="549">
        <v>0</v>
      </c>
      <c r="AJ29" s="549">
        <v>0</v>
      </c>
      <c r="AK29" s="549">
        <v>0</v>
      </c>
      <c r="AL29" s="668">
        <f t="shared" si="6"/>
        <v>0</v>
      </c>
      <c r="AM29" s="549">
        <f t="shared" si="23"/>
        <v>0</v>
      </c>
      <c r="AN29" s="549">
        <f t="shared" si="16"/>
        <v>0</v>
      </c>
      <c r="AO29" s="549">
        <f t="shared" si="17"/>
        <v>0</v>
      </c>
      <c r="AP29" s="549">
        <f t="shared" si="18"/>
        <v>0</v>
      </c>
      <c r="AQ29" s="549">
        <f t="shared" si="7"/>
        <v>0</v>
      </c>
      <c r="AR29" s="549">
        <f t="shared" si="8"/>
        <v>0</v>
      </c>
      <c r="AS29" s="549">
        <f t="shared" si="9"/>
        <v>1</v>
      </c>
      <c r="AT29" s="549">
        <f t="shared" si="10"/>
        <v>0</v>
      </c>
      <c r="AU29" s="549">
        <f t="shared" si="11"/>
        <v>0</v>
      </c>
      <c r="AV29" s="549">
        <f t="shared" si="12"/>
        <v>0</v>
      </c>
      <c r="AW29" s="649">
        <f t="shared" si="19"/>
        <v>0</v>
      </c>
      <c r="AX29" s="649">
        <f t="shared" si="20"/>
        <v>0</v>
      </c>
      <c r="AY29" s="649">
        <f t="shared" si="21"/>
        <v>1</v>
      </c>
      <c r="AZ29" s="216">
        <f>'приложение 14'!E31/1.18</f>
        <v>0</v>
      </c>
      <c r="BA29" s="216">
        <f>'приложение 14'!F31/1.18</f>
        <v>0</v>
      </c>
      <c r="BB29" s="216">
        <f>'приложение 14'!G31/1.18</f>
        <v>0</v>
      </c>
      <c r="BC29" s="216">
        <f>'приложение 14'!H31/1.18</f>
        <v>0</v>
      </c>
      <c r="BD29" s="216">
        <f>'приложение 14'!I31/1.18</f>
        <v>0</v>
      </c>
      <c r="BE29" s="231">
        <f>'1 приложение 1.1'!Y30/1.18</f>
        <v>0.717201</v>
      </c>
      <c r="BF29" s="231">
        <f>'1 приложение 1.1'!Z30/1.18</f>
        <v>0</v>
      </c>
      <c r="BG29" s="232">
        <f t="shared" si="22"/>
        <v>0.717201</v>
      </c>
    </row>
    <row r="30" spans="1:59" s="176" customFormat="1" ht="72" customHeight="1">
      <c r="A30" s="656" t="s">
        <v>495</v>
      </c>
      <c r="B30" s="657" t="str">
        <f>'Формат ФСТ'!B22</f>
        <v>Установка комплекса телемеханики в трансформаторной подстанции ТП-16, расположенной по адресу: г. Москва, п. Внуковское, ул. Летчика Ульянина, 4, стр. 1</v>
      </c>
      <c r="C30" s="668">
        <v>0</v>
      </c>
      <c r="D30" s="668">
        <v>0</v>
      </c>
      <c r="E30" s="549">
        <v>0</v>
      </c>
      <c r="F30" s="668">
        <v>0</v>
      </c>
      <c r="G30" s="668">
        <v>0</v>
      </c>
      <c r="H30" s="549">
        <v>0</v>
      </c>
      <c r="I30" s="668">
        <v>0</v>
      </c>
      <c r="J30" s="668">
        <v>0</v>
      </c>
      <c r="K30" s="549">
        <v>0</v>
      </c>
      <c r="L30" s="668">
        <v>0</v>
      </c>
      <c r="M30" s="668">
        <v>0</v>
      </c>
      <c r="N30" s="549">
        <v>0</v>
      </c>
      <c r="O30" s="549">
        <f>'Формат ФСТ'!K22</f>
        <v>0</v>
      </c>
      <c r="P30" s="549">
        <f>'Формат ФСТ'!L22</f>
        <v>0</v>
      </c>
      <c r="Q30" s="549">
        <f>'Формат ФСТ'!M22</f>
        <v>0</v>
      </c>
      <c r="R30" s="549">
        <f>'Формат ФСТ'!Q22</f>
        <v>0</v>
      </c>
      <c r="S30" s="549">
        <f>'Формат ФСТ'!R22</f>
        <v>0</v>
      </c>
      <c r="T30" s="549">
        <f>'Формат ФСТ'!S22</f>
        <v>0</v>
      </c>
      <c r="U30" s="549">
        <f>'Формат ФСТ'!W22</f>
        <v>0</v>
      </c>
      <c r="V30" s="549">
        <f>'Формат ФСТ'!X22</f>
        <v>0</v>
      </c>
      <c r="W30" s="549">
        <f>'Формат ФСТ'!Y22</f>
        <v>1</v>
      </c>
      <c r="X30" s="658">
        <f t="shared" si="13"/>
        <v>0</v>
      </c>
      <c r="Y30" s="658">
        <f t="shared" si="14"/>
        <v>0</v>
      </c>
      <c r="Z30" s="658">
        <f t="shared" si="15"/>
        <v>1</v>
      </c>
      <c r="AA30" s="659">
        <f>'Формат ФСТ'!I22/1000</f>
        <v>0.717201</v>
      </c>
      <c r="AB30" s="668">
        <v>0</v>
      </c>
      <c r="AC30" s="668">
        <v>0</v>
      </c>
      <c r="AD30" s="549">
        <v>0</v>
      </c>
      <c r="AE30" s="668">
        <v>0</v>
      </c>
      <c r="AF30" s="668">
        <v>0</v>
      </c>
      <c r="AG30" s="549">
        <v>0</v>
      </c>
      <c r="AH30" s="549">
        <v>0</v>
      </c>
      <c r="AI30" s="549">
        <v>0</v>
      </c>
      <c r="AJ30" s="549">
        <v>0</v>
      </c>
      <c r="AK30" s="549">
        <v>0</v>
      </c>
      <c r="AL30" s="668">
        <f t="shared" si="6"/>
        <v>0</v>
      </c>
      <c r="AM30" s="549">
        <f t="shared" si="23"/>
        <v>0</v>
      </c>
      <c r="AN30" s="549">
        <f t="shared" si="16"/>
        <v>0</v>
      </c>
      <c r="AO30" s="549">
        <f t="shared" si="17"/>
        <v>0</v>
      </c>
      <c r="AP30" s="549">
        <f t="shared" si="18"/>
        <v>0</v>
      </c>
      <c r="AQ30" s="549">
        <f t="shared" si="7"/>
        <v>0</v>
      </c>
      <c r="AR30" s="549">
        <f t="shared" si="8"/>
        <v>0</v>
      </c>
      <c r="AS30" s="549">
        <f t="shared" si="9"/>
        <v>0</v>
      </c>
      <c r="AT30" s="549">
        <f t="shared" si="10"/>
        <v>0</v>
      </c>
      <c r="AU30" s="549">
        <f t="shared" si="11"/>
        <v>0</v>
      </c>
      <c r="AV30" s="549">
        <f t="shared" si="12"/>
        <v>1</v>
      </c>
      <c r="AW30" s="649">
        <f t="shared" si="19"/>
        <v>0</v>
      </c>
      <c r="AX30" s="649">
        <f t="shared" si="20"/>
        <v>0</v>
      </c>
      <c r="AY30" s="649">
        <f t="shared" si="21"/>
        <v>1</v>
      </c>
      <c r="AZ30" s="216">
        <f>'приложение 14'!E32/1.18</f>
        <v>0</v>
      </c>
      <c r="BA30" s="216">
        <f>'приложение 14'!F32/1.18</f>
        <v>0</v>
      </c>
      <c r="BB30" s="216">
        <f>'приложение 14'!G32/1.18</f>
        <v>0</v>
      </c>
      <c r="BC30" s="216">
        <f>'приложение 14'!H32/1.18</f>
        <v>0</v>
      </c>
      <c r="BD30" s="216">
        <f>'приложение 14'!I32/1.18</f>
        <v>0</v>
      </c>
      <c r="BE30" s="231">
        <f>'1 приложение 1.1'!Y31/1.18</f>
        <v>0</v>
      </c>
      <c r="BF30" s="231">
        <f>'1 приложение 1.1'!Z31/1.18</f>
        <v>0.717201</v>
      </c>
      <c r="BG30" s="232">
        <f t="shared" si="22"/>
        <v>0.717201</v>
      </c>
    </row>
    <row r="31" spans="1:59" s="176" customFormat="1" ht="72" customHeight="1">
      <c r="A31" s="656" t="s">
        <v>496</v>
      </c>
      <c r="B31" s="657" t="str">
        <f>'Формат ФСТ'!B23</f>
        <v>Установка комплекса телемеханики в трансформаторной подстанции ТП-17, расположенной по адресу: г. Москва, п. Внуковское, ул. Летчика Грицевца, 11, стр. 1</v>
      </c>
      <c r="C31" s="668">
        <v>0</v>
      </c>
      <c r="D31" s="668">
        <v>0</v>
      </c>
      <c r="E31" s="549">
        <v>0</v>
      </c>
      <c r="F31" s="668">
        <v>0</v>
      </c>
      <c r="G31" s="668">
        <v>0</v>
      </c>
      <c r="H31" s="549">
        <v>0</v>
      </c>
      <c r="I31" s="668">
        <v>0</v>
      </c>
      <c r="J31" s="668">
        <v>0</v>
      </c>
      <c r="K31" s="549">
        <v>0</v>
      </c>
      <c r="L31" s="668">
        <v>0</v>
      </c>
      <c r="M31" s="668">
        <v>0</v>
      </c>
      <c r="N31" s="549">
        <v>0</v>
      </c>
      <c r="O31" s="549">
        <f>'Формат ФСТ'!K23</f>
        <v>0</v>
      </c>
      <c r="P31" s="549">
        <f>'Формат ФСТ'!L23</f>
        <v>0</v>
      </c>
      <c r="Q31" s="549">
        <f>'Формат ФСТ'!M23</f>
        <v>0</v>
      </c>
      <c r="R31" s="549">
        <f>'Формат ФСТ'!Q23</f>
        <v>0</v>
      </c>
      <c r="S31" s="549">
        <f>'Формат ФСТ'!R23</f>
        <v>0</v>
      </c>
      <c r="T31" s="549">
        <f>'Формат ФСТ'!S23</f>
        <v>0</v>
      </c>
      <c r="U31" s="549">
        <f>'Формат ФСТ'!W23</f>
        <v>0</v>
      </c>
      <c r="V31" s="549">
        <f>'Формат ФСТ'!X23</f>
        <v>0</v>
      </c>
      <c r="W31" s="549">
        <f>'Формат ФСТ'!Y23</f>
        <v>1</v>
      </c>
      <c r="X31" s="658">
        <f t="shared" si="13"/>
        <v>0</v>
      </c>
      <c r="Y31" s="658">
        <f t="shared" si="14"/>
        <v>0</v>
      </c>
      <c r="Z31" s="658">
        <f t="shared" si="15"/>
        <v>1</v>
      </c>
      <c r="AA31" s="659">
        <f>'Формат ФСТ'!I23/1000</f>
        <v>0.717201</v>
      </c>
      <c r="AB31" s="668">
        <v>0</v>
      </c>
      <c r="AC31" s="668">
        <v>0</v>
      </c>
      <c r="AD31" s="549">
        <v>0</v>
      </c>
      <c r="AE31" s="668">
        <v>0</v>
      </c>
      <c r="AF31" s="668">
        <v>0</v>
      </c>
      <c r="AG31" s="549">
        <v>0</v>
      </c>
      <c r="AH31" s="549">
        <v>0</v>
      </c>
      <c r="AI31" s="549">
        <v>0</v>
      </c>
      <c r="AJ31" s="549">
        <v>0</v>
      </c>
      <c r="AK31" s="549">
        <v>0</v>
      </c>
      <c r="AL31" s="668">
        <f t="shared" si="6"/>
        <v>0</v>
      </c>
      <c r="AM31" s="549">
        <f t="shared" si="23"/>
        <v>0</v>
      </c>
      <c r="AN31" s="549">
        <f t="shared" si="16"/>
        <v>0</v>
      </c>
      <c r="AO31" s="549">
        <f t="shared" si="17"/>
        <v>0</v>
      </c>
      <c r="AP31" s="549">
        <f t="shared" si="18"/>
        <v>0</v>
      </c>
      <c r="AQ31" s="549">
        <f t="shared" si="7"/>
        <v>0</v>
      </c>
      <c r="AR31" s="549">
        <f t="shared" si="8"/>
        <v>0</v>
      </c>
      <c r="AS31" s="549">
        <f t="shared" si="9"/>
        <v>0</v>
      </c>
      <c r="AT31" s="549">
        <f t="shared" si="10"/>
        <v>0</v>
      </c>
      <c r="AU31" s="549">
        <f t="shared" si="11"/>
        <v>0</v>
      </c>
      <c r="AV31" s="549">
        <f t="shared" si="12"/>
        <v>1</v>
      </c>
      <c r="AW31" s="649">
        <f t="shared" si="19"/>
        <v>0</v>
      </c>
      <c r="AX31" s="649">
        <f t="shared" si="20"/>
        <v>0</v>
      </c>
      <c r="AY31" s="649">
        <f t="shared" si="21"/>
        <v>1</v>
      </c>
      <c r="AZ31" s="216">
        <f>'приложение 14'!E33/1.18</f>
        <v>0</v>
      </c>
      <c r="BA31" s="216">
        <f>'приложение 14'!F33/1.18</f>
        <v>0</v>
      </c>
      <c r="BB31" s="216">
        <f>'приложение 14'!G33/1.18</f>
        <v>0</v>
      </c>
      <c r="BC31" s="216">
        <f>'приложение 14'!H33/1.18</f>
        <v>0</v>
      </c>
      <c r="BD31" s="216">
        <f>'приложение 14'!I33/1.18</f>
        <v>0</v>
      </c>
      <c r="BE31" s="231">
        <f>'1 приложение 1.1'!Y32/1.18</f>
        <v>0</v>
      </c>
      <c r="BF31" s="231">
        <f>'1 приложение 1.1'!Z32/1.18</f>
        <v>0.717201</v>
      </c>
      <c r="BG31" s="232">
        <f t="shared" si="22"/>
        <v>0.717201</v>
      </c>
    </row>
    <row r="32" spans="1:59" s="176" customFormat="1" ht="72" customHeight="1">
      <c r="A32" s="656" t="s">
        <v>497</v>
      </c>
      <c r="B32" s="657" t="str">
        <f>'Формат ФСТ'!B24</f>
        <v>Установка комплекса телемеханики в трансформаторной подстанции ТП-18, расположенной по адресу: г. Москва, п. Внуковское, ул. Авиаконструктора Петлякова, 21, стр. 1</v>
      </c>
      <c r="C32" s="668">
        <v>0</v>
      </c>
      <c r="D32" s="668">
        <v>0</v>
      </c>
      <c r="E32" s="549">
        <v>0</v>
      </c>
      <c r="F32" s="668">
        <v>0</v>
      </c>
      <c r="G32" s="668">
        <v>0</v>
      </c>
      <c r="H32" s="549">
        <v>0</v>
      </c>
      <c r="I32" s="668">
        <v>0</v>
      </c>
      <c r="J32" s="668">
        <v>0</v>
      </c>
      <c r="K32" s="549">
        <v>0</v>
      </c>
      <c r="L32" s="668">
        <v>0</v>
      </c>
      <c r="M32" s="668">
        <v>0</v>
      </c>
      <c r="N32" s="549">
        <v>0</v>
      </c>
      <c r="O32" s="549">
        <f>'Формат ФСТ'!K24</f>
        <v>0</v>
      </c>
      <c r="P32" s="549">
        <f>'Формат ФСТ'!L24</f>
        <v>0</v>
      </c>
      <c r="Q32" s="549">
        <f>'Формат ФСТ'!M24</f>
        <v>0</v>
      </c>
      <c r="R32" s="549">
        <f>'Формат ФСТ'!Q24</f>
        <v>0</v>
      </c>
      <c r="S32" s="549">
        <f>'Формат ФСТ'!R24</f>
        <v>0</v>
      </c>
      <c r="T32" s="549">
        <f>'Формат ФСТ'!S24</f>
        <v>0</v>
      </c>
      <c r="U32" s="549">
        <f>'Формат ФСТ'!W24</f>
        <v>0</v>
      </c>
      <c r="V32" s="549">
        <f>'Формат ФСТ'!X24</f>
        <v>0</v>
      </c>
      <c r="W32" s="549">
        <f>'Формат ФСТ'!Y24</f>
        <v>1</v>
      </c>
      <c r="X32" s="658">
        <f t="shared" si="13"/>
        <v>0</v>
      </c>
      <c r="Y32" s="658">
        <f t="shared" si="14"/>
        <v>0</v>
      </c>
      <c r="Z32" s="658">
        <f t="shared" si="15"/>
        <v>1</v>
      </c>
      <c r="AA32" s="659">
        <f>'Формат ФСТ'!I24/1000</f>
        <v>0.717201</v>
      </c>
      <c r="AB32" s="668">
        <v>0</v>
      </c>
      <c r="AC32" s="668">
        <v>0</v>
      </c>
      <c r="AD32" s="549">
        <v>0</v>
      </c>
      <c r="AE32" s="668">
        <v>0</v>
      </c>
      <c r="AF32" s="668">
        <v>0</v>
      </c>
      <c r="AG32" s="549">
        <v>0</v>
      </c>
      <c r="AH32" s="549">
        <v>0</v>
      </c>
      <c r="AI32" s="549">
        <v>0</v>
      </c>
      <c r="AJ32" s="549">
        <v>0</v>
      </c>
      <c r="AK32" s="549">
        <v>0</v>
      </c>
      <c r="AL32" s="668">
        <f t="shared" si="6"/>
        <v>0</v>
      </c>
      <c r="AM32" s="549">
        <f t="shared" si="23"/>
        <v>0</v>
      </c>
      <c r="AN32" s="549">
        <f t="shared" si="16"/>
        <v>0</v>
      </c>
      <c r="AO32" s="549">
        <f t="shared" si="17"/>
        <v>0</v>
      </c>
      <c r="AP32" s="549">
        <f t="shared" si="18"/>
        <v>0</v>
      </c>
      <c r="AQ32" s="549">
        <f t="shared" si="7"/>
        <v>0</v>
      </c>
      <c r="AR32" s="549">
        <f t="shared" si="8"/>
        <v>0</v>
      </c>
      <c r="AS32" s="549">
        <f t="shared" si="9"/>
        <v>0</v>
      </c>
      <c r="AT32" s="549">
        <f t="shared" si="10"/>
        <v>0</v>
      </c>
      <c r="AU32" s="549">
        <f t="shared" si="11"/>
        <v>0</v>
      </c>
      <c r="AV32" s="549">
        <f t="shared" si="12"/>
        <v>1</v>
      </c>
      <c r="AW32" s="649">
        <f t="shared" si="19"/>
        <v>0</v>
      </c>
      <c r="AX32" s="649">
        <f t="shared" si="20"/>
        <v>0</v>
      </c>
      <c r="AY32" s="649">
        <f t="shared" si="21"/>
        <v>1</v>
      </c>
      <c r="AZ32" s="216">
        <f>'приложение 14'!E34/1.18</f>
        <v>0</v>
      </c>
      <c r="BA32" s="216">
        <f>'приложение 14'!F34/1.18</f>
        <v>0</v>
      </c>
      <c r="BB32" s="216">
        <f>'приложение 14'!G34/1.18</f>
        <v>0</v>
      </c>
      <c r="BC32" s="216">
        <f>'приложение 14'!H34/1.18</f>
        <v>0</v>
      </c>
      <c r="BD32" s="216">
        <f>'приложение 14'!I34/1.18</f>
        <v>0</v>
      </c>
      <c r="BE32" s="231">
        <f>'1 приложение 1.1'!Y33/1.18</f>
        <v>0</v>
      </c>
      <c r="BF32" s="231">
        <f>'1 приложение 1.1'!Z33/1.18</f>
        <v>0.717201</v>
      </c>
      <c r="BG32" s="232">
        <f t="shared" si="22"/>
        <v>0.717201</v>
      </c>
    </row>
    <row r="33" spans="1:59" s="176" customFormat="1" ht="72" customHeight="1">
      <c r="A33" s="656" t="s">
        <v>498</v>
      </c>
      <c r="B33" s="657" t="str">
        <f>'Формат ФСТ'!B25</f>
        <v>Установка комплекса телемеханики в трансформаторной подстанции ТП-19, расположенной по адресу: г. Москва, п. Внуковское, ул. Авиаконструктора Петлякова, 25, стр. 1</v>
      </c>
      <c r="C33" s="668">
        <v>0</v>
      </c>
      <c r="D33" s="668">
        <v>0</v>
      </c>
      <c r="E33" s="549">
        <v>0</v>
      </c>
      <c r="F33" s="668">
        <v>0</v>
      </c>
      <c r="G33" s="668">
        <v>0</v>
      </c>
      <c r="H33" s="549">
        <v>0</v>
      </c>
      <c r="I33" s="668">
        <v>0</v>
      </c>
      <c r="J33" s="668">
        <v>0</v>
      </c>
      <c r="K33" s="549">
        <v>0</v>
      </c>
      <c r="L33" s="668">
        <v>0</v>
      </c>
      <c r="M33" s="668">
        <v>0</v>
      </c>
      <c r="N33" s="549">
        <v>0</v>
      </c>
      <c r="O33" s="549">
        <f>'Формат ФСТ'!K25</f>
        <v>0</v>
      </c>
      <c r="P33" s="549">
        <f>'Формат ФСТ'!L25</f>
        <v>0</v>
      </c>
      <c r="Q33" s="549">
        <f>'Формат ФСТ'!M25</f>
        <v>0</v>
      </c>
      <c r="R33" s="549">
        <f>'Формат ФСТ'!Q25</f>
        <v>0</v>
      </c>
      <c r="S33" s="549">
        <f>'Формат ФСТ'!R25</f>
        <v>0</v>
      </c>
      <c r="T33" s="549">
        <f>'Формат ФСТ'!S25</f>
        <v>0</v>
      </c>
      <c r="U33" s="549">
        <f>'Формат ФСТ'!W25</f>
        <v>0</v>
      </c>
      <c r="V33" s="549">
        <f>'Формат ФСТ'!X25</f>
        <v>0</v>
      </c>
      <c r="W33" s="549">
        <f>'Формат ФСТ'!Y25</f>
        <v>1</v>
      </c>
      <c r="X33" s="658">
        <f t="shared" si="13"/>
        <v>0</v>
      </c>
      <c r="Y33" s="658">
        <f t="shared" si="14"/>
        <v>0</v>
      </c>
      <c r="Z33" s="658">
        <f t="shared" si="15"/>
        <v>1</v>
      </c>
      <c r="AA33" s="659">
        <f>'Формат ФСТ'!I25/1000</f>
        <v>0.717201</v>
      </c>
      <c r="AB33" s="668">
        <v>0</v>
      </c>
      <c r="AC33" s="668">
        <v>0</v>
      </c>
      <c r="AD33" s="549">
        <v>0</v>
      </c>
      <c r="AE33" s="668">
        <v>0</v>
      </c>
      <c r="AF33" s="668">
        <v>0</v>
      </c>
      <c r="AG33" s="549">
        <v>0</v>
      </c>
      <c r="AH33" s="549">
        <v>0</v>
      </c>
      <c r="AI33" s="549">
        <v>0</v>
      </c>
      <c r="AJ33" s="549">
        <v>0</v>
      </c>
      <c r="AK33" s="549">
        <v>0</v>
      </c>
      <c r="AL33" s="668">
        <f t="shared" si="6"/>
        <v>0</v>
      </c>
      <c r="AM33" s="549">
        <f t="shared" si="23"/>
        <v>0</v>
      </c>
      <c r="AN33" s="549">
        <f t="shared" si="16"/>
        <v>0</v>
      </c>
      <c r="AO33" s="549">
        <f t="shared" si="17"/>
        <v>0</v>
      </c>
      <c r="AP33" s="549">
        <f t="shared" si="18"/>
        <v>0</v>
      </c>
      <c r="AQ33" s="549">
        <f t="shared" si="7"/>
        <v>0</v>
      </c>
      <c r="AR33" s="549">
        <f t="shared" si="8"/>
        <v>0</v>
      </c>
      <c r="AS33" s="549">
        <f t="shared" si="9"/>
        <v>0</v>
      </c>
      <c r="AT33" s="549">
        <f t="shared" si="10"/>
        <v>0</v>
      </c>
      <c r="AU33" s="549">
        <f t="shared" si="11"/>
        <v>0</v>
      </c>
      <c r="AV33" s="549">
        <f t="shared" si="12"/>
        <v>1</v>
      </c>
      <c r="AW33" s="649">
        <f t="shared" si="19"/>
        <v>0</v>
      </c>
      <c r="AX33" s="649">
        <f t="shared" si="20"/>
        <v>0</v>
      </c>
      <c r="AY33" s="649">
        <f t="shared" si="21"/>
        <v>1</v>
      </c>
      <c r="AZ33" s="216">
        <f>'приложение 14'!E35/1.18</f>
        <v>0</v>
      </c>
      <c r="BA33" s="216">
        <f>'приложение 14'!F35/1.18</f>
        <v>0</v>
      </c>
      <c r="BB33" s="216">
        <f>'приложение 14'!G35/1.18</f>
        <v>0</v>
      </c>
      <c r="BC33" s="216">
        <f>'приложение 14'!H35/1.18</f>
        <v>0</v>
      </c>
      <c r="BD33" s="216">
        <f>'приложение 14'!I35/1.18</f>
        <v>0</v>
      </c>
      <c r="BE33" s="231">
        <f>'1 приложение 1.1'!Y34/1.18</f>
        <v>0</v>
      </c>
      <c r="BF33" s="231">
        <f>'1 приложение 1.1'!Z34/1.18</f>
        <v>0.717201</v>
      </c>
      <c r="BG33" s="232">
        <f t="shared" si="22"/>
        <v>0.717201</v>
      </c>
    </row>
    <row r="34" spans="1:59" s="176" customFormat="1" ht="72" customHeight="1" thickBot="1">
      <c r="A34" s="660" t="s">
        <v>499</v>
      </c>
      <c r="B34" s="661" t="str">
        <f>'Формат ФСТ'!B26</f>
        <v>Установка комплекса телемеханики в трансформаторной подстанции ТП-21, расположенной по адресу: г. Москва, п. Внуковское, ул. Авиаконструктора Петлякова, 31, стр. 1</v>
      </c>
      <c r="C34" s="669">
        <v>0</v>
      </c>
      <c r="D34" s="669">
        <v>0</v>
      </c>
      <c r="E34" s="662">
        <v>0</v>
      </c>
      <c r="F34" s="669">
        <v>0</v>
      </c>
      <c r="G34" s="669">
        <v>0</v>
      </c>
      <c r="H34" s="662">
        <v>0</v>
      </c>
      <c r="I34" s="669">
        <v>0</v>
      </c>
      <c r="J34" s="669">
        <v>0</v>
      </c>
      <c r="K34" s="662">
        <v>0</v>
      </c>
      <c r="L34" s="669">
        <v>0</v>
      </c>
      <c r="M34" s="669">
        <v>0</v>
      </c>
      <c r="N34" s="662">
        <v>0</v>
      </c>
      <c r="O34" s="662">
        <f>'Формат ФСТ'!K26</f>
        <v>0</v>
      </c>
      <c r="P34" s="662">
        <f>'Формат ФСТ'!L26</f>
        <v>0</v>
      </c>
      <c r="Q34" s="662">
        <f>'Формат ФСТ'!M26</f>
        <v>0</v>
      </c>
      <c r="R34" s="662">
        <f>'Формат ФСТ'!Q26</f>
        <v>0</v>
      </c>
      <c r="S34" s="662">
        <f>'Формат ФСТ'!R26</f>
        <v>0</v>
      </c>
      <c r="T34" s="662">
        <f>'Формат ФСТ'!S26</f>
        <v>0</v>
      </c>
      <c r="U34" s="662">
        <f>'Формат ФСТ'!W26</f>
        <v>0</v>
      </c>
      <c r="V34" s="662">
        <f>'Формат ФСТ'!X26</f>
        <v>0</v>
      </c>
      <c r="W34" s="662">
        <f>'Формат ФСТ'!Y26</f>
        <v>1</v>
      </c>
      <c r="X34" s="663">
        <f t="shared" si="13"/>
        <v>0</v>
      </c>
      <c r="Y34" s="663">
        <f t="shared" si="14"/>
        <v>0</v>
      </c>
      <c r="Z34" s="663">
        <f t="shared" si="15"/>
        <v>1</v>
      </c>
      <c r="AA34" s="664">
        <f>'Формат ФСТ'!I26/1000</f>
        <v>0.717201</v>
      </c>
      <c r="AB34" s="669">
        <v>0</v>
      </c>
      <c r="AC34" s="669">
        <v>0</v>
      </c>
      <c r="AD34" s="662">
        <v>0</v>
      </c>
      <c r="AE34" s="669">
        <v>0</v>
      </c>
      <c r="AF34" s="669">
        <v>0</v>
      </c>
      <c r="AG34" s="662">
        <v>0</v>
      </c>
      <c r="AH34" s="662">
        <v>0</v>
      </c>
      <c r="AI34" s="662">
        <v>0</v>
      </c>
      <c r="AJ34" s="662">
        <v>0</v>
      </c>
      <c r="AK34" s="662">
        <v>0</v>
      </c>
      <c r="AL34" s="669">
        <f t="shared" si="6"/>
        <v>0</v>
      </c>
      <c r="AM34" s="662">
        <f t="shared" si="23"/>
        <v>0</v>
      </c>
      <c r="AN34" s="662">
        <f t="shared" si="16"/>
        <v>0</v>
      </c>
      <c r="AO34" s="662">
        <f t="shared" si="17"/>
        <v>0</v>
      </c>
      <c r="AP34" s="662">
        <f t="shared" si="18"/>
        <v>0</v>
      </c>
      <c r="AQ34" s="662">
        <f t="shared" si="7"/>
        <v>0</v>
      </c>
      <c r="AR34" s="662">
        <f t="shared" si="8"/>
        <v>0</v>
      </c>
      <c r="AS34" s="662">
        <f t="shared" si="9"/>
        <v>0</v>
      </c>
      <c r="AT34" s="662">
        <f t="shared" si="10"/>
        <v>0</v>
      </c>
      <c r="AU34" s="662">
        <f t="shared" si="11"/>
        <v>0</v>
      </c>
      <c r="AV34" s="662">
        <f t="shared" si="12"/>
        <v>1</v>
      </c>
      <c r="AW34" s="666">
        <f t="shared" si="19"/>
        <v>0</v>
      </c>
      <c r="AX34" s="666">
        <f t="shared" si="20"/>
        <v>0</v>
      </c>
      <c r="AY34" s="666">
        <f t="shared" si="21"/>
        <v>1</v>
      </c>
      <c r="AZ34" s="554">
        <f>'приложение 14'!E36/1.18</f>
        <v>0</v>
      </c>
      <c r="BA34" s="554">
        <f>'приложение 14'!F36/1.18</f>
        <v>0</v>
      </c>
      <c r="BB34" s="554">
        <f>'приложение 14'!G36/1.18</f>
        <v>0</v>
      </c>
      <c r="BC34" s="554">
        <f>'приложение 14'!H36/1.18</f>
        <v>0</v>
      </c>
      <c r="BD34" s="554">
        <f>'приложение 14'!I36/1.18</f>
        <v>0</v>
      </c>
      <c r="BE34" s="665">
        <f>'1 приложение 1.1'!Y35/1.18</f>
        <v>0</v>
      </c>
      <c r="BF34" s="665">
        <f>'1 приложение 1.1'!Z35/1.18</f>
        <v>0.717201</v>
      </c>
      <c r="BG34" s="667">
        <f t="shared" si="22"/>
        <v>0.717201</v>
      </c>
    </row>
    <row r="36" spans="1:51" s="168" customFormat="1" ht="10.5">
      <c r="A36" s="794" t="s">
        <v>357</v>
      </c>
      <c r="B36" s="794"/>
      <c r="E36" s="542"/>
      <c r="H36" s="542"/>
      <c r="K36" s="542"/>
      <c r="N36" s="542"/>
      <c r="Q36" s="542"/>
      <c r="T36" s="542"/>
      <c r="W36" s="542"/>
      <c r="Z36" s="542"/>
      <c r="AA36" s="169"/>
      <c r="AD36" s="542"/>
      <c r="AG36" s="542"/>
      <c r="AJ36" s="542"/>
      <c r="AM36" s="542"/>
      <c r="AP36" s="542"/>
      <c r="AS36" s="542"/>
      <c r="AV36" s="542"/>
      <c r="AY36" s="542"/>
    </row>
    <row r="37" spans="1:59" s="168" customFormat="1" ht="10.5">
      <c r="A37" s="778" t="s">
        <v>356</v>
      </c>
      <c r="B37" s="778"/>
      <c r="C37" s="778"/>
      <c r="D37" s="778"/>
      <c r="E37" s="778"/>
      <c r="F37" s="778"/>
      <c r="G37" s="778"/>
      <c r="H37" s="778"/>
      <c r="I37" s="778"/>
      <c r="J37" s="778"/>
      <c r="K37" s="778"/>
      <c r="L37" s="778"/>
      <c r="M37" s="778"/>
      <c r="N37" s="778"/>
      <c r="O37" s="778"/>
      <c r="P37" s="778"/>
      <c r="Q37" s="778"/>
      <c r="R37" s="778"/>
      <c r="S37" s="778"/>
      <c r="T37" s="778"/>
      <c r="U37" s="778"/>
      <c r="V37" s="778"/>
      <c r="W37" s="778"/>
      <c r="X37" s="778"/>
      <c r="Y37" s="778"/>
      <c r="Z37" s="778"/>
      <c r="AA37" s="778"/>
      <c r="AB37" s="778"/>
      <c r="AC37" s="778"/>
      <c r="AD37" s="778"/>
      <c r="AE37" s="778"/>
      <c r="AF37" s="778"/>
      <c r="AG37" s="778"/>
      <c r="AH37" s="778"/>
      <c r="AI37" s="778"/>
      <c r="AJ37" s="778"/>
      <c r="AK37" s="778"/>
      <c r="AL37" s="778"/>
      <c r="AM37" s="778"/>
      <c r="AN37" s="778"/>
      <c r="AO37" s="778"/>
      <c r="AP37" s="778"/>
      <c r="AQ37" s="778"/>
      <c r="AR37" s="778"/>
      <c r="AS37" s="778"/>
      <c r="AT37" s="778"/>
      <c r="AU37" s="778"/>
      <c r="AV37" s="778"/>
      <c r="AW37" s="778"/>
      <c r="AX37" s="778"/>
      <c r="AY37" s="778"/>
      <c r="AZ37" s="778"/>
      <c r="BA37" s="778"/>
      <c r="BB37" s="778"/>
      <c r="BC37" s="778"/>
      <c r="BD37" s="778"/>
      <c r="BE37" s="778"/>
      <c r="BF37" s="778"/>
      <c r="BG37" s="778"/>
    </row>
    <row r="38" spans="1:59" s="168" customFormat="1" ht="10.5">
      <c r="A38" s="778"/>
      <c r="B38" s="778"/>
      <c r="C38" s="778"/>
      <c r="D38" s="778"/>
      <c r="E38" s="778"/>
      <c r="F38" s="778"/>
      <c r="G38" s="778"/>
      <c r="H38" s="778"/>
      <c r="I38" s="778"/>
      <c r="J38" s="778"/>
      <c r="K38" s="778"/>
      <c r="L38" s="778"/>
      <c r="M38" s="778"/>
      <c r="N38" s="778"/>
      <c r="O38" s="778"/>
      <c r="P38" s="778"/>
      <c r="Q38" s="778"/>
      <c r="R38" s="778"/>
      <c r="S38" s="778"/>
      <c r="T38" s="778"/>
      <c r="U38" s="778"/>
      <c r="V38" s="778"/>
      <c r="W38" s="778"/>
      <c r="X38" s="778"/>
      <c r="Y38" s="778"/>
      <c r="Z38" s="778"/>
      <c r="AA38" s="778"/>
      <c r="AB38" s="778"/>
      <c r="AC38" s="778"/>
      <c r="AD38" s="778"/>
      <c r="AE38" s="778"/>
      <c r="AF38" s="778"/>
      <c r="AG38" s="778"/>
      <c r="AH38" s="778"/>
      <c r="AI38" s="778"/>
      <c r="AJ38" s="778"/>
      <c r="AK38" s="778"/>
      <c r="AL38" s="778"/>
      <c r="AM38" s="778"/>
      <c r="AN38" s="778"/>
      <c r="AO38" s="778"/>
      <c r="AP38" s="778"/>
      <c r="AQ38" s="778"/>
      <c r="AR38" s="778"/>
      <c r="AS38" s="778"/>
      <c r="AT38" s="778"/>
      <c r="AU38" s="778"/>
      <c r="AV38" s="778"/>
      <c r="AW38" s="778"/>
      <c r="AX38" s="778"/>
      <c r="AY38" s="778"/>
      <c r="AZ38" s="778"/>
      <c r="BA38" s="778"/>
      <c r="BB38" s="778"/>
      <c r="BC38" s="778"/>
      <c r="BD38" s="778"/>
      <c r="BE38" s="778"/>
      <c r="BF38" s="778"/>
      <c r="BG38" s="778"/>
    </row>
    <row r="39" spans="1:51" s="168" customFormat="1" ht="10.5">
      <c r="A39" s="541" t="s">
        <v>355</v>
      </c>
      <c r="E39" s="542"/>
      <c r="H39" s="542"/>
      <c r="K39" s="542"/>
      <c r="N39" s="542"/>
      <c r="Q39" s="542"/>
      <c r="T39" s="542"/>
      <c r="W39" s="542"/>
      <c r="Z39" s="542"/>
      <c r="AD39" s="542"/>
      <c r="AG39" s="542"/>
      <c r="AJ39" s="542"/>
      <c r="AM39" s="542"/>
      <c r="AP39" s="542"/>
      <c r="AS39" s="542"/>
      <c r="AV39" s="542"/>
      <c r="AY39" s="542"/>
    </row>
    <row r="40" spans="1:51" s="168" customFormat="1" ht="10.5">
      <c r="A40" s="541" t="s">
        <v>354</v>
      </c>
      <c r="E40" s="542"/>
      <c r="H40" s="542"/>
      <c r="K40" s="542"/>
      <c r="N40" s="542"/>
      <c r="Q40" s="542"/>
      <c r="T40" s="542"/>
      <c r="W40" s="542"/>
      <c r="Z40" s="542"/>
      <c r="AD40" s="542"/>
      <c r="AG40" s="542"/>
      <c r="AJ40" s="542"/>
      <c r="AM40" s="542"/>
      <c r="AP40" s="542"/>
      <c r="AS40" s="542"/>
      <c r="AV40" s="542"/>
      <c r="AY40" s="542"/>
    </row>
  </sheetData>
  <sheetProtection/>
  <mergeCells count="39">
    <mergeCell ref="BA7:BG7"/>
    <mergeCell ref="BD3:BG3"/>
    <mergeCell ref="BE1:BG1"/>
    <mergeCell ref="BC2:BG2"/>
    <mergeCell ref="A36:B36"/>
    <mergeCell ref="C13:N14"/>
    <mergeCell ref="C15:E15"/>
    <mergeCell ref="F15:H15"/>
    <mergeCell ref="I15:K15"/>
    <mergeCell ref="L15:N15"/>
    <mergeCell ref="A13:A16"/>
    <mergeCell ref="B13:B16"/>
    <mergeCell ref="AW14:AY15"/>
    <mergeCell ref="O13:Z14"/>
    <mergeCell ref="AB15:AD15"/>
    <mergeCell ref="AE15:AG15"/>
    <mergeCell ref="AH15:AJ15"/>
    <mergeCell ref="AK15:AM15"/>
    <mergeCell ref="AB14:AP14"/>
    <mergeCell ref="AN15:AP15"/>
    <mergeCell ref="BG14:BG15"/>
    <mergeCell ref="BE8:BF8"/>
    <mergeCell ref="BD6:BG6"/>
    <mergeCell ref="O15:Q15"/>
    <mergeCell ref="R15:T15"/>
    <mergeCell ref="U15:W15"/>
    <mergeCell ref="X15:Z15"/>
    <mergeCell ref="AT14:AV15"/>
    <mergeCell ref="BE10:BG10"/>
    <mergeCell ref="AB13:BG13"/>
    <mergeCell ref="BE9:BG9"/>
    <mergeCell ref="A11:BG11"/>
    <mergeCell ref="A37:BG38"/>
    <mergeCell ref="BE14:BE15"/>
    <mergeCell ref="BF14:BF15"/>
    <mergeCell ref="AA13:AA15"/>
    <mergeCell ref="AZ16:BG16"/>
    <mergeCell ref="AZ14:BD14"/>
    <mergeCell ref="AQ14:AS15"/>
  </mergeCells>
  <printOptions/>
  <pageMargins left="0.6692913385826772" right="0.2362204724409449" top="0.3937007874015748" bottom="0.3937007874015748" header="0.1968503937007874" footer="0.1968503937007874"/>
  <pageSetup fitToHeight="2" fitToWidth="1" horizontalDpi="600" verticalDpi="600" orientation="landscape" paperSize="8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J60"/>
  <sheetViews>
    <sheetView zoomScale="75" zoomScaleNormal="75" zoomScalePageLayoutView="0" workbookViewId="0" topLeftCell="A1">
      <selection activeCell="A13" sqref="A13:AA33"/>
    </sheetView>
  </sheetViews>
  <sheetFormatPr defaultColWidth="9.00390625" defaultRowHeight="15.75"/>
  <cols>
    <col min="1" max="1" width="7.00390625" style="50" customWidth="1"/>
    <col min="2" max="2" width="35.00390625" style="119" customWidth="1"/>
    <col min="3" max="3" width="15.375" style="119" customWidth="1"/>
    <col min="4" max="4" width="12.625" style="119" customWidth="1"/>
    <col min="5" max="5" width="11.50390625" style="119" customWidth="1"/>
    <col min="6" max="6" width="10.875" style="119" bestFit="1" customWidth="1"/>
    <col min="7" max="7" width="14.25390625" style="119" customWidth="1"/>
    <col min="8" max="8" width="8.875" style="119" bestFit="1" customWidth="1"/>
    <col min="9" max="9" width="10.625" style="421" customWidth="1"/>
    <col min="10" max="10" width="10.375" style="421" customWidth="1"/>
    <col min="11" max="11" width="13.875" style="119" customWidth="1"/>
    <col min="12" max="12" width="11.625" style="119" bestFit="1" customWidth="1"/>
    <col min="13" max="13" width="14.00390625" style="119" customWidth="1"/>
    <col min="14" max="14" width="11.625" style="119" customWidth="1"/>
    <col min="15" max="15" width="12.00390625" style="119" customWidth="1"/>
    <col min="16" max="16" width="11.625" style="119" customWidth="1"/>
    <col min="17" max="17" width="14.75390625" style="119" bestFit="1" customWidth="1"/>
    <col min="18" max="18" width="14.625" style="119" bestFit="1" customWidth="1"/>
    <col min="19" max="19" width="13.75390625" style="119" bestFit="1" customWidth="1"/>
    <col min="20" max="20" width="14.25390625" style="119" bestFit="1" customWidth="1"/>
    <col min="21" max="21" width="40.125" style="121" customWidth="1"/>
    <col min="22" max="22" width="14.50390625" style="121" customWidth="1"/>
    <col min="23" max="23" width="19.25390625" style="121" customWidth="1"/>
    <col min="24" max="24" width="6.875" style="119" bestFit="1" customWidth="1"/>
    <col min="25" max="25" width="5.00390625" style="119" bestFit="1" customWidth="1"/>
    <col min="26" max="26" width="8.00390625" style="119" bestFit="1" customWidth="1"/>
    <col min="27" max="27" width="11.875" style="119" bestFit="1" customWidth="1"/>
    <col min="28" max="16384" width="9.00390625" style="50" customWidth="1"/>
  </cols>
  <sheetData>
    <row r="1" spans="15:27" ht="15.75">
      <c r="O1" s="120"/>
      <c r="P1" s="120"/>
      <c r="Q1" s="120"/>
      <c r="R1" s="120"/>
      <c r="S1" s="120"/>
      <c r="T1" s="120"/>
      <c r="X1" s="120"/>
      <c r="Y1" s="120"/>
      <c r="Z1" s="120"/>
      <c r="AA1" s="51" t="s">
        <v>266</v>
      </c>
    </row>
    <row r="2" spans="15:27" ht="15.75">
      <c r="O2" s="120"/>
      <c r="P2" s="120"/>
      <c r="Q2" s="120"/>
      <c r="R2" s="120"/>
      <c r="S2" s="120"/>
      <c r="T2" s="120"/>
      <c r="X2" s="120"/>
      <c r="Y2" s="120"/>
      <c r="Z2" s="120"/>
      <c r="AA2" s="51" t="s">
        <v>210</v>
      </c>
    </row>
    <row r="3" spans="15:27" ht="15.75">
      <c r="O3" s="120"/>
      <c r="P3" s="120"/>
      <c r="Q3" s="120"/>
      <c r="R3" s="120"/>
      <c r="S3" s="120"/>
      <c r="T3" s="120"/>
      <c r="X3" s="120"/>
      <c r="Y3" s="120"/>
      <c r="Z3" s="120"/>
      <c r="AA3" s="51" t="s">
        <v>350</v>
      </c>
    </row>
    <row r="4" spans="15:27" ht="15.75">
      <c r="O4" s="120"/>
      <c r="P4" s="120"/>
      <c r="Q4" s="120"/>
      <c r="R4" s="120"/>
      <c r="S4" s="120"/>
      <c r="T4" s="120"/>
      <c r="X4" s="120"/>
      <c r="Y4" s="120"/>
      <c r="Z4" s="120"/>
      <c r="AA4" s="51"/>
    </row>
    <row r="5" spans="1:27" ht="16.5">
      <c r="A5" s="796" t="s">
        <v>503</v>
      </c>
      <c r="B5" s="796"/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6"/>
      <c r="N5" s="796"/>
      <c r="O5" s="796"/>
      <c r="P5" s="796"/>
      <c r="Q5" s="796"/>
      <c r="R5" s="796"/>
      <c r="S5" s="796"/>
      <c r="T5" s="796"/>
      <c r="U5" s="796"/>
      <c r="V5" s="796"/>
      <c r="W5" s="796"/>
      <c r="X5" s="796"/>
      <c r="Y5" s="796"/>
      <c r="Z5" s="796"/>
      <c r="AA5" s="796"/>
    </row>
    <row r="6" spans="15:27" ht="15.75">
      <c r="O6" s="120"/>
      <c r="P6" s="120"/>
      <c r="Q6" s="120"/>
      <c r="R6" s="120"/>
      <c r="S6" s="120"/>
      <c r="T6" s="120"/>
      <c r="X6" s="120"/>
      <c r="Y6" s="120"/>
      <c r="Z6" s="120"/>
      <c r="AA6" s="51" t="s">
        <v>211</v>
      </c>
    </row>
    <row r="7" spans="15:27" ht="18.75" customHeight="1">
      <c r="O7" s="120"/>
      <c r="P7" s="120"/>
      <c r="Q7" s="120"/>
      <c r="R7" s="120"/>
      <c r="S7" s="120"/>
      <c r="T7" s="120"/>
      <c r="W7" s="757" t="s">
        <v>412</v>
      </c>
      <c r="X7" s="795"/>
      <c r="Y7" s="795"/>
      <c r="Z7" s="795"/>
      <c r="AA7" s="795"/>
    </row>
    <row r="8" spans="15:27" ht="15.75">
      <c r="O8" s="120"/>
      <c r="P8" s="120"/>
      <c r="Q8" s="120"/>
      <c r="R8" s="120"/>
      <c r="S8" s="120"/>
      <c r="T8" s="120"/>
      <c r="W8" s="11"/>
      <c r="X8" s="11"/>
      <c r="Y8" s="11"/>
      <c r="Z8" s="11"/>
      <c r="AA8" s="51"/>
    </row>
    <row r="9" spans="15:27" ht="15.75" customHeight="1">
      <c r="O9" s="120"/>
      <c r="P9" s="120"/>
      <c r="Q9" s="120"/>
      <c r="R9" s="120"/>
      <c r="S9" s="120"/>
      <c r="T9" s="120"/>
      <c r="W9" s="11"/>
      <c r="X9" s="761" t="s">
        <v>407</v>
      </c>
      <c r="Y9" s="762"/>
      <c r="Z9" s="762"/>
      <c r="AA9" s="762"/>
    </row>
    <row r="10" spans="15:27" ht="15.75">
      <c r="O10" s="120"/>
      <c r="P10" s="120"/>
      <c r="Q10" s="120"/>
      <c r="R10" s="120"/>
      <c r="S10" s="120"/>
      <c r="T10" s="120"/>
      <c r="W10" s="11"/>
      <c r="X10" s="11"/>
      <c r="Y10" s="759" t="str">
        <f>'1 приложение 1.1'!Z12</f>
        <v>«29» февраля 2016 года</v>
      </c>
      <c r="Z10" s="759"/>
      <c r="AA10" s="759"/>
    </row>
    <row r="11" spans="15:27" ht="15.75">
      <c r="O11" s="120"/>
      <c r="P11" s="120"/>
      <c r="Q11" s="120"/>
      <c r="R11" s="120"/>
      <c r="S11" s="120"/>
      <c r="T11" s="120"/>
      <c r="W11" s="11"/>
      <c r="X11" s="11"/>
      <c r="Y11" s="11"/>
      <c r="Z11" s="11"/>
      <c r="AA11" s="51" t="s">
        <v>212</v>
      </c>
    </row>
    <row r="12" ht="15.75" thickBot="1"/>
    <row r="13" spans="1:27" s="119" customFormat="1" ht="84.75" customHeight="1">
      <c r="A13" s="800" t="s">
        <v>191</v>
      </c>
      <c r="B13" s="768" t="s">
        <v>202</v>
      </c>
      <c r="C13" s="768" t="s">
        <v>188</v>
      </c>
      <c r="D13" s="768" t="s">
        <v>204</v>
      </c>
      <c r="E13" s="768" t="s">
        <v>186</v>
      </c>
      <c r="F13" s="768"/>
      <c r="G13" s="768"/>
      <c r="H13" s="768" t="s">
        <v>205</v>
      </c>
      <c r="I13" s="768" t="s">
        <v>187</v>
      </c>
      <c r="J13" s="768"/>
      <c r="K13" s="768" t="s">
        <v>203</v>
      </c>
      <c r="L13" s="768"/>
      <c r="M13" s="768"/>
      <c r="N13" s="768"/>
      <c r="O13" s="768" t="s">
        <v>397</v>
      </c>
      <c r="P13" s="768" t="s">
        <v>398</v>
      </c>
      <c r="Q13" s="768" t="s">
        <v>236</v>
      </c>
      <c r="R13" s="768"/>
      <c r="S13" s="768" t="s">
        <v>396</v>
      </c>
      <c r="T13" s="768"/>
      <c r="U13" s="799" t="s">
        <v>189</v>
      </c>
      <c r="V13" s="799"/>
      <c r="W13" s="799"/>
      <c r="X13" s="768" t="s">
        <v>241</v>
      </c>
      <c r="Y13" s="768"/>
      <c r="Z13" s="768"/>
      <c r="AA13" s="769"/>
    </row>
    <row r="14" spans="1:27" s="119" customFormat="1" ht="39.75" customHeight="1">
      <c r="A14" s="801"/>
      <c r="B14" s="767"/>
      <c r="C14" s="767"/>
      <c r="D14" s="767"/>
      <c r="E14" s="767" t="s">
        <v>198</v>
      </c>
      <c r="F14" s="767" t="s">
        <v>199</v>
      </c>
      <c r="G14" s="767" t="s">
        <v>200</v>
      </c>
      <c r="H14" s="767"/>
      <c r="I14" s="767" t="s">
        <v>399</v>
      </c>
      <c r="J14" s="767" t="s">
        <v>400</v>
      </c>
      <c r="K14" s="767" t="s">
        <v>206</v>
      </c>
      <c r="L14" s="767" t="s">
        <v>192</v>
      </c>
      <c r="M14" s="767" t="s">
        <v>207</v>
      </c>
      <c r="N14" s="767" t="s">
        <v>196</v>
      </c>
      <c r="O14" s="767"/>
      <c r="P14" s="767"/>
      <c r="Q14" s="767" t="s">
        <v>237</v>
      </c>
      <c r="R14" s="767" t="s">
        <v>197</v>
      </c>
      <c r="S14" s="767" t="s">
        <v>238</v>
      </c>
      <c r="T14" s="767" t="s">
        <v>197</v>
      </c>
      <c r="U14" s="767" t="s">
        <v>219</v>
      </c>
      <c r="V14" s="767" t="s">
        <v>208</v>
      </c>
      <c r="W14" s="767" t="s">
        <v>209</v>
      </c>
      <c r="X14" s="767" t="s">
        <v>190</v>
      </c>
      <c r="Y14" s="767"/>
      <c r="Z14" s="767" t="s">
        <v>193</v>
      </c>
      <c r="AA14" s="798"/>
    </row>
    <row r="15" spans="1:27" ht="129" customHeight="1">
      <c r="A15" s="801"/>
      <c r="B15" s="767"/>
      <c r="C15" s="767"/>
      <c r="D15" s="767"/>
      <c r="E15" s="767"/>
      <c r="F15" s="767"/>
      <c r="G15" s="767"/>
      <c r="H15" s="767"/>
      <c r="I15" s="767"/>
      <c r="J15" s="767"/>
      <c r="K15" s="767"/>
      <c r="L15" s="767"/>
      <c r="M15" s="767"/>
      <c r="N15" s="767"/>
      <c r="O15" s="767"/>
      <c r="P15" s="767"/>
      <c r="Q15" s="767"/>
      <c r="R15" s="767"/>
      <c r="S15" s="767"/>
      <c r="T15" s="767"/>
      <c r="U15" s="767"/>
      <c r="V15" s="767"/>
      <c r="W15" s="767"/>
      <c r="X15" s="122" t="s">
        <v>215</v>
      </c>
      <c r="Y15" s="122" t="s">
        <v>201</v>
      </c>
      <c r="Z15" s="124" t="s">
        <v>194</v>
      </c>
      <c r="AA15" s="123" t="s">
        <v>195</v>
      </c>
    </row>
    <row r="16" spans="1:27" ht="42" customHeight="1">
      <c r="A16" s="102"/>
      <c r="B16" s="13" t="s">
        <v>44</v>
      </c>
      <c r="C16" s="13"/>
      <c r="D16" s="13"/>
      <c r="E16" s="492">
        <f>E17</f>
        <v>0</v>
      </c>
      <c r="F16" s="492">
        <f aca="true" t="shared" si="0" ref="F16:F33">F17</f>
        <v>0</v>
      </c>
      <c r="G16" s="492">
        <f>G17</f>
        <v>0</v>
      </c>
      <c r="H16" s="122"/>
      <c r="I16" s="159" t="str">
        <f>'Формат ФСТ'!D9</f>
        <v>2017</v>
      </c>
      <c r="J16" s="159" t="str">
        <f>'Формат ФСТ'!E9</f>
        <v>2019</v>
      </c>
      <c r="K16" s="126" t="s">
        <v>294</v>
      </c>
      <c r="L16" s="126" t="s">
        <v>294</v>
      </c>
      <c r="M16" s="126" t="s">
        <v>294</v>
      </c>
      <c r="N16" s="126" t="s">
        <v>294</v>
      </c>
      <c r="O16" s="126" t="s">
        <v>294</v>
      </c>
      <c r="P16" s="126" t="s">
        <v>294</v>
      </c>
      <c r="Q16" s="61">
        <f>Q17</f>
        <v>14.573378780000002</v>
      </c>
      <c r="R16" s="122" t="s">
        <v>294</v>
      </c>
      <c r="S16" s="61">
        <f>Q16</f>
        <v>14.573378780000002</v>
      </c>
      <c r="T16" s="122" t="s">
        <v>294</v>
      </c>
      <c r="U16" s="126" t="s">
        <v>294</v>
      </c>
      <c r="V16" s="126" t="s">
        <v>294</v>
      </c>
      <c r="W16" s="126" t="s">
        <v>294</v>
      </c>
      <c r="X16" s="126" t="s">
        <v>294</v>
      </c>
      <c r="Y16" s="126" t="s">
        <v>294</v>
      </c>
      <c r="Z16" s="126" t="s">
        <v>294</v>
      </c>
      <c r="AA16" s="160" t="s">
        <v>294</v>
      </c>
    </row>
    <row r="17" spans="1:27" ht="49.5" customHeight="1">
      <c r="A17" s="125"/>
      <c r="B17" s="13" t="s">
        <v>109</v>
      </c>
      <c r="C17" s="13"/>
      <c r="D17" s="13"/>
      <c r="E17" s="492">
        <f>SUM(E19:E33)</f>
        <v>0</v>
      </c>
      <c r="F17" s="492">
        <f>F19</f>
        <v>0</v>
      </c>
      <c r="G17" s="492">
        <f>SUM(G19:G33)</f>
        <v>0</v>
      </c>
      <c r="H17" s="122"/>
      <c r="I17" s="159" t="str">
        <f>'Формат ФСТ'!D10</f>
        <v>2017</v>
      </c>
      <c r="J17" s="159" t="str">
        <f>'Формат ФСТ'!E10</f>
        <v>2019</v>
      </c>
      <c r="K17" s="126" t="s">
        <v>294</v>
      </c>
      <c r="L17" s="126" t="s">
        <v>294</v>
      </c>
      <c r="M17" s="126" t="s">
        <v>294</v>
      </c>
      <c r="N17" s="126" t="s">
        <v>294</v>
      </c>
      <c r="O17" s="126" t="s">
        <v>294</v>
      </c>
      <c r="P17" s="126" t="s">
        <v>294</v>
      </c>
      <c r="Q17" s="61">
        <f>SUM(Q19:Q33)</f>
        <v>14.573378780000002</v>
      </c>
      <c r="R17" s="122" t="s">
        <v>294</v>
      </c>
      <c r="S17" s="61">
        <f>SUM(S19:S33)</f>
        <v>14.573378780000002</v>
      </c>
      <c r="T17" s="122" t="s">
        <v>294</v>
      </c>
      <c r="U17" s="126" t="s">
        <v>294</v>
      </c>
      <c r="V17" s="126" t="s">
        <v>294</v>
      </c>
      <c r="W17" s="126" t="s">
        <v>294</v>
      </c>
      <c r="X17" s="126" t="s">
        <v>294</v>
      </c>
      <c r="Y17" s="126" t="s">
        <v>294</v>
      </c>
      <c r="Z17" s="126" t="s">
        <v>294</v>
      </c>
      <c r="AA17" s="160" t="s">
        <v>294</v>
      </c>
    </row>
    <row r="18" spans="1:27" ht="135.75" customHeight="1">
      <c r="A18" s="125" t="s">
        <v>335</v>
      </c>
      <c r="B18" s="13" t="str">
        <f>'Формат ФСТ'!B11</f>
        <v>Проект "Создание системы телемеханизации в распределительных трансформаторных подстанциях (РТП) и трансформаторных подстанциях (ТП), расположенных в г. Москва, п. Внуковское (мкр. Солнцево-парк)"</v>
      </c>
      <c r="C18" s="13" t="str">
        <f>C19</f>
        <v>г. Москва</v>
      </c>
      <c r="D18" s="13" t="str">
        <f>D19</f>
        <v>г. Москва, п. Внуковское</v>
      </c>
      <c r="E18" s="492">
        <v>0</v>
      </c>
      <c r="F18" s="492">
        <v>0</v>
      </c>
      <c r="G18" s="492">
        <v>0</v>
      </c>
      <c r="H18" s="122"/>
      <c r="I18" s="159" t="s">
        <v>391</v>
      </c>
      <c r="J18" s="159" t="s">
        <v>392</v>
      </c>
      <c r="K18" s="126" t="s">
        <v>294</v>
      </c>
      <c r="L18" s="126" t="s">
        <v>294</v>
      </c>
      <c r="M18" s="126" t="s">
        <v>294</v>
      </c>
      <c r="N18" s="126" t="s">
        <v>294</v>
      </c>
      <c r="O18" s="126" t="s">
        <v>294</v>
      </c>
      <c r="P18" s="126" t="s">
        <v>294</v>
      </c>
      <c r="Q18" s="61">
        <f>Q17</f>
        <v>14.573378780000002</v>
      </c>
      <c r="R18" s="122" t="s">
        <v>294</v>
      </c>
      <c r="S18" s="61">
        <f>S17</f>
        <v>14.573378780000002</v>
      </c>
      <c r="T18" s="122" t="s">
        <v>294</v>
      </c>
      <c r="U18" s="56" t="s">
        <v>487</v>
      </c>
      <c r="V18" s="126"/>
      <c r="W18" s="126"/>
      <c r="X18" s="126"/>
      <c r="Y18" s="126"/>
      <c r="Z18" s="126"/>
      <c r="AA18" s="160"/>
    </row>
    <row r="19" spans="1:27" ht="105" customHeight="1">
      <c r="A19" s="556" t="s">
        <v>298</v>
      </c>
      <c r="B19" s="561" t="str">
        <f>'Формат ФСТ'!B12</f>
        <v>Установка комплекса телемеханики в  распределительной 
трансформаторной подстанции РТП-1, расположенной по адресу: г. Москва, п. Внуковское, ул. Авиаконструктора Петлякова, 13, стр. 1</v>
      </c>
      <c r="C19" s="56" t="str">
        <f>'Формат ФСТ'!C12</f>
        <v>г. Москва</v>
      </c>
      <c r="D19" s="56" t="s">
        <v>486</v>
      </c>
      <c r="E19" s="670">
        <f>'Формат ФСТ'!F12</f>
        <v>0</v>
      </c>
      <c r="F19" s="492">
        <f t="shared" si="0"/>
        <v>0</v>
      </c>
      <c r="G19" s="670">
        <f>'Формат ФСТ'!G12</f>
        <v>0</v>
      </c>
      <c r="H19" s="126"/>
      <c r="I19" s="159" t="str">
        <f>'Формат ФСТ'!D12</f>
        <v>2017</v>
      </c>
      <c r="J19" s="159" t="str">
        <f>'Формат ФСТ'!E12</f>
        <v>2017</v>
      </c>
      <c r="K19" s="126" t="s">
        <v>294</v>
      </c>
      <c r="L19" s="126" t="s">
        <v>294</v>
      </c>
      <c r="M19" s="126" t="s">
        <v>294</v>
      </c>
      <c r="N19" s="126" t="s">
        <v>294</v>
      </c>
      <c r="O19" s="126" t="s">
        <v>294</v>
      </c>
      <c r="P19" s="126" t="s">
        <v>294</v>
      </c>
      <c r="Q19" s="61">
        <f>'1 приложение 1.1'!AA21</f>
        <v>1.78575772</v>
      </c>
      <c r="R19" s="122" t="s">
        <v>294</v>
      </c>
      <c r="S19" s="557">
        <f aca="true" t="shared" si="1" ref="S19:S33">Q19</f>
        <v>1.78575772</v>
      </c>
      <c r="T19" s="122" t="s">
        <v>294</v>
      </c>
      <c r="U19" s="56" t="s">
        <v>487</v>
      </c>
      <c r="V19" s="126" t="s">
        <v>294</v>
      </c>
      <c r="W19" s="126" t="s">
        <v>294</v>
      </c>
      <c r="X19" s="126" t="s">
        <v>294</v>
      </c>
      <c r="Y19" s="126" t="s">
        <v>294</v>
      </c>
      <c r="Z19" s="126" t="s">
        <v>294</v>
      </c>
      <c r="AA19" s="160" t="s">
        <v>294</v>
      </c>
    </row>
    <row r="20" spans="1:27" ht="86.25" customHeight="1">
      <c r="A20" s="556" t="s">
        <v>299</v>
      </c>
      <c r="B20" s="561" t="str">
        <f>'Формат ФСТ'!B13</f>
        <v>Установка комплекса телемеханики в  распределительной трансформаторной подстанции РТП-2, расположенной по адресу: г. Москва, п. Внуковское, ул. Летчика Грицевца, 9</v>
      </c>
      <c r="C20" s="56" t="str">
        <f>'Формат ФСТ'!C13</f>
        <v>г. Москва</v>
      </c>
      <c r="D20" s="56" t="s">
        <v>486</v>
      </c>
      <c r="E20" s="670">
        <f>'Формат ФСТ'!F13</f>
        <v>0</v>
      </c>
      <c r="F20" s="492">
        <f t="shared" si="0"/>
        <v>0</v>
      </c>
      <c r="G20" s="670">
        <f>'Формат ФСТ'!G13</f>
        <v>0</v>
      </c>
      <c r="H20" s="126"/>
      <c r="I20" s="159" t="str">
        <f>'Формат ФСТ'!D13</f>
        <v>2017</v>
      </c>
      <c r="J20" s="159" t="str">
        <f>'Формат ФСТ'!E13</f>
        <v>2017</v>
      </c>
      <c r="K20" s="126" t="s">
        <v>294</v>
      </c>
      <c r="L20" s="126" t="s">
        <v>294</v>
      </c>
      <c r="M20" s="126" t="s">
        <v>294</v>
      </c>
      <c r="N20" s="126" t="s">
        <v>294</v>
      </c>
      <c r="O20" s="126" t="s">
        <v>294</v>
      </c>
      <c r="P20" s="126" t="s">
        <v>294</v>
      </c>
      <c r="Q20" s="61">
        <f>'1 приложение 1.1'!AA22</f>
        <v>1.78575772</v>
      </c>
      <c r="R20" s="122" t="s">
        <v>294</v>
      </c>
      <c r="S20" s="557">
        <f t="shared" si="1"/>
        <v>1.78575772</v>
      </c>
      <c r="T20" s="122" t="s">
        <v>294</v>
      </c>
      <c r="U20" s="56" t="s">
        <v>487</v>
      </c>
      <c r="V20" s="126" t="s">
        <v>294</v>
      </c>
      <c r="W20" s="126" t="s">
        <v>294</v>
      </c>
      <c r="X20" s="126" t="s">
        <v>294</v>
      </c>
      <c r="Y20" s="126" t="s">
        <v>294</v>
      </c>
      <c r="Z20" s="126" t="s">
        <v>294</v>
      </c>
      <c r="AA20" s="160" t="s">
        <v>294</v>
      </c>
    </row>
    <row r="21" spans="1:27" ht="86.25" customHeight="1">
      <c r="A21" s="556" t="s">
        <v>300</v>
      </c>
      <c r="B21" s="561" t="str">
        <f>'Формат ФСТ'!B14</f>
        <v>Установка комплекса телемеханики в трансформаторной подстанции ТП-5, расположенной по адресу: г. Москва, п. Внуковское, ул. Авиаконструктора Петлякова, 17, стр. 1</v>
      </c>
      <c r="C21" s="56" t="str">
        <f>'Формат ФСТ'!C14</f>
        <v>г. Москва</v>
      </c>
      <c r="D21" s="56" t="s">
        <v>486</v>
      </c>
      <c r="E21" s="670">
        <f>'Формат ФСТ'!F14</f>
        <v>0</v>
      </c>
      <c r="F21" s="492">
        <f t="shared" si="0"/>
        <v>0</v>
      </c>
      <c r="G21" s="670">
        <f>'Формат ФСТ'!G14</f>
        <v>0</v>
      </c>
      <c r="H21" s="126"/>
      <c r="I21" s="159" t="str">
        <f>'Формат ФСТ'!D14</f>
        <v>2017</v>
      </c>
      <c r="J21" s="159" t="str">
        <f>'Формат ФСТ'!E14</f>
        <v>2017</v>
      </c>
      <c r="K21" s="126" t="s">
        <v>294</v>
      </c>
      <c r="L21" s="126" t="s">
        <v>294</v>
      </c>
      <c r="M21" s="126" t="s">
        <v>294</v>
      </c>
      <c r="N21" s="126" t="s">
        <v>294</v>
      </c>
      <c r="O21" s="126" t="s">
        <v>294</v>
      </c>
      <c r="P21" s="126" t="s">
        <v>294</v>
      </c>
      <c r="Q21" s="61">
        <f>'1 приложение 1.1'!AA23</f>
        <v>0.84629718</v>
      </c>
      <c r="R21" s="122" t="s">
        <v>294</v>
      </c>
      <c r="S21" s="557">
        <f t="shared" si="1"/>
        <v>0.84629718</v>
      </c>
      <c r="T21" s="122" t="s">
        <v>294</v>
      </c>
      <c r="U21" s="56" t="s">
        <v>487</v>
      </c>
      <c r="V21" s="126" t="s">
        <v>294</v>
      </c>
      <c r="W21" s="126" t="s">
        <v>294</v>
      </c>
      <c r="X21" s="126" t="s">
        <v>294</v>
      </c>
      <c r="Y21" s="126" t="s">
        <v>294</v>
      </c>
      <c r="Z21" s="126" t="s">
        <v>294</v>
      </c>
      <c r="AA21" s="160" t="s">
        <v>294</v>
      </c>
    </row>
    <row r="22" spans="1:27" ht="86.25" customHeight="1">
      <c r="A22" s="556" t="s">
        <v>301</v>
      </c>
      <c r="B22" s="561" t="str">
        <f>'Формат ФСТ'!B15</f>
        <v>Установка комплекса телемеханики в трансформаторной подстанции ТП-6, расположенной по адресу: г. Москва, п. Внуковское, ул. Авиаконструктора Петлякова, 3</v>
      </c>
      <c r="C22" s="56" t="str">
        <f>'Формат ФСТ'!C15</f>
        <v>г. Москва</v>
      </c>
      <c r="D22" s="56" t="s">
        <v>486</v>
      </c>
      <c r="E22" s="670">
        <f>'Формат ФСТ'!F15</f>
        <v>0</v>
      </c>
      <c r="F22" s="492">
        <f t="shared" si="0"/>
        <v>0</v>
      </c>
      <c r="G22" s="670">
        <f>'Формат ФСТ'!G15</f>
        <v>0</v>
      </c>
      <c r="H22" s="126"/>
      <c r="I22" s="159" t="str">
        <f>'Формат ФСТ'!D15</f>
        <v>2017</v>
      </c>
      <c r="J22" s="159" t="str">
        <f>'Формат ФСТ'!E15</f>
        <v>2017</v>
      </c>
      <c r="K22" s="126" t="s">
        <v>294</v>
      </c>
      <c r="L22" s="126" t="s">
        <v>294</v>
      </c>
      <c r="M22" s="126" t="s">
        <v>294</v>
      </c>
      <c r="N22" s="126" t="s">
        <v>294</v>
      </c>
      <c r="O22" s="126" t="s">
        <v>294</v>
      </c>
      <c r="P22" s="126" t="s">
        <v>294</v>
      </c>
      <c r="Q22" s="61">
        <f>'1 приложение 1.1'!AA24</f>
        <v>0.84629718</v>
      </c>
      <c r="R22" s="122" t="s">
        <v>294</v>
      </c>
      <c r="S22" s="557">
        <f t="shared" si="1"/>
        <v>0.84629718</v>
      </c>
      <c r="T22" s="122" t="s">
        <v>294</v>
      </c>
      <c r="U22" s="56" t="s">
        <v>487</v>
      </c>
      <c r="V22" s="126" t="s">
        <v>294</v>
      </c>
      <c r="W22" s="126" t="s">
        <v>294</v>
      </c>
      <c r="X22" s="126" t="s">
        <v>294</v>
      </c>
      <c r="Y22" s="126" t="s">
        <v>294</v>
      </c>
      <c r="Z22" s="126" t="s">
        <v>294</v>
      </c>
      <c r="AA22" s="160" t="s">
        <v>294</v>
      </c>
    </row>
    <row r="23" spans="1:27" ht="86.25" customHeight="1">
      <c r="A23" s="556" t="s">
        <v>302</v>
      </c>
      <c r="B23" s="561" t="str">
        <f>'Формат ФСТ'!B16</f>
        <v>Установка комплекса телемеханики в трансформаторной подстанции ТП-20, расположенной по адресу: г. Москва, п. Внуковское, ул. Летчика Грицевца, 16, стр. 1</v>
      </c>
      <c r="C23" s="56" t="str">
        <f>'Формат ФСТ'!C16</f>
        <v>г. Москва</v>
      </c>
      <c r="D23" s="56" t="s">
        <v>486</v>
      </c>
      <c r="E23" s="670">
        <f>'Формат ФСТ'!F16</f>
        <v>0</v>
      </c>
      <c r="F23" s="492">
        <f t="shared" si="0"/>
        <v>0</v>
      </c>
      <c r="G23" s="670">
        <f>'Формат ФСТ'!G16</f>
        <v>0</v>
      </c>
      <c r="H23" s="126"/>
      <c r="I23" s="159" t="str">
        <f>'Формат ФСТ'!D16</f>
        <v>2017</v>
      </c>
      <c r="J23" s="159" t="str">
        <f>'Формат ФСТ'!E16</f>
        <v>2017</v>
      </c>
      <c r="K23" s="126" t="s">
        <v>294</v>
      </c>
      <c r="L23" s="126" t="s">
        <v>294</v>
      </c>
      <c r="M23" s="126" t="s">
        <v>294</v>
      </c>
      <c r="N23" s="126" t="s">
        <v>294</v>
      </c>
      <c r="O23" s="126" t="s">
        <v>294</v>
      </c>
      <c r="P23" s="126" t="s">
        <v>294</v>
      </c>
      <c r="Q23" s="61">
        <f>'1 приложение 1.1'!AA25</f>
        <v>0.84629718</v>
      </c>
      <c r="R23" s="122" t="s">
        <v>294</v>
      </c>
      <c r="S23" s="557">
        <f t="shared" si="1"/>
        <v>0.84629718</v>
      </c>
      <c r="T23" s="122" t="s">
        <v>294</v>
      </c>
      <c r="U23" s="56" t="s">
        <v>487</v>
      </c>
      <c r="V23" s="126" t="s">
        <v>294</v>
      </c>
      <c r="W23" s="126" t="s">
        <v>294</v>
      </c>
      <c r="X23" s="126" t="s">
        <v>294</v>
      </c>
      <c r="Y23" s="126" t="s">
        <v>294</v>
      </c>
      <c r="Z23" s="126" t="s">
        <v>294</v>
      </c>
      <c r="AA23" s="160" t="s">
        <v>294</v>
      </c>
    </row>
    <row r="24" spans="1:27" s="560" customFormat="1" ht="86.25" customHeight="1">
      <c r="A24" s="556" t="s">
        <v>303</v>
      </c>
      <c r="B24" s="561" t="str">
        <f>'Формат ФСТ'!B17</f>
        <v>Установка комплекса телемеханики в трансформаторной подстанции ТП-1, расположенной по адресу: г. Москва, п. Внуковское, ул. Летчика Грицевца, 8, стр. 1</v>
      </c>
      <c r="C24" s="56" t="str">
        <f>'Формат ФСТ'!C17</f>
        <v>г. Москва</v>
      </c>
      <c r="D24" s="56" t="s">
        <v>486</v>
      </c>
      <c r="E24" s="670">
        <f>'Формат ФСТ'!F17</f>
        <v>0</v>
      </c>
      <c r="F24" s="492">
        <f t="shared" si="0"/>
        <v>0</v>
      </c>
      <c r="G24" s="670">
        <f>'Формат ФСТ'!G17</f>
        <v>0</v>
      </c>
      <c r="H24" s="558"/>
      <c r="I24" s="159" t="str">
        <f>'Формат ФСТ'!D17</f>
        <v>2018</v>
      </c>
      <c r="J24" s="159" t="str">
        <f>'Формат ФСТ'!E17</f>
        <v>2018</v>
      </c>
      <c r="K24" s="126" t="s">
        <v>294</v>
      </c>
      <c r="L24" s="126" t="s">
        <v>294</v>
      </c>
      <c r="M24" s="126" t="s">
        <v>294</v>
      </c>
      <c r="N24" s="126" t="s">
        <v>294</v>
      </c>
      <c r="O24" s="126" t="s">
        <v>294</v>
      </c>
      <c r="P24" s="126" t="s">
        <v>294</v>
      </c>
      <c r="Q24" s="61">
        <f>'1 приложение 1.1'!AA26</f>
        <v>0.84629718</v>
      </c>
      <c r="R24" s="122" t="s">
        <v>294</v>
      </c>
      <c r="S24" s="557">
        <f t="shared" si="1"/>
        <v>0.84629718</v>
      </c>
      <c r="T24" s="122" t="s">
        <v>294</v>
      </c>
      <c r="U24" s="56" t="s">
        <v>487</v>
      </c>
      <c r="V24" s="558"/>
      <c r="W24" s="558"/>
      <c r="X24" s="558"/>
      <c r="Y24" s="558"/>
      <c r="Z24" s="558"/>
      <c r="AA24" s="559"/>
    </row>
    <row r="25" spans="1:27" s="560" customFormat="1" ht="86.25" customHeight="1">
      <c r="A25" s="556" t="s">
        <v>491</v>
      </c>
      <c r="B25" s="561" t="str">
        <f>'Формат ФСТ'!B18</f>
        <v>Установка комплекса телемеханики в трансформаторной подстанции ТП-2, расположенной по адресу: г. Москва, п. Внуковское, ул. Летчика Грицевца, 4, кор.1, стр. 1</v>
      </c>
      <c r="C25" s="56" t="str">
        <f>'Формат ФСТ'!C18</f>
        <v>г. Москва</v>
      </c>
      <c r="D25" s="56" t="s">
        <v>486</v>
      </c>
      <c r="E25" s="670">
        <f>'Формат ФСТ'!F18</f>
        <v>0</v>
      </c>
      <c r="F25" s="492">
        <f t="shared" si="0"/>
        <v>0</v>
      </c>
      <c r="G25" s="670">
        <f>'Формат ФСТ'!G18</f>
        <v>0</v>
      </c>
      <c r="H25" s="558"/>
      <c r="I25" s="159" t="str">
        <f>'Формат ФСТ'!D18</f>
        <v>2018</v>
      </c>
      <c r="J25" s="159" t="str">
        <f>'Формат ФСТ'!E18</f>
        <v>2018</v>
      </c>
      <c r="K25" s="126" t="s">
        <v>294</v>
      </c>
      <c r="L25" s="126" t="s">
        <v>294</v>
      </c>
      <c r="M25" s="126" t="s">
        <v>294</v>
      </c>
      <c r="N25" s="126" t="s">
        <v>294</v>
      </c>
      <c r="O25" s="126" t="s">
        <v>294</v>
      </c>
      <c r="P25" s="126" t="s">
        <v>294</v>
      </c>
      <c r="Q25" s="61">
        <f>'1 приложение 1.1'!AA27</f>
        <v>0.84629718</v>
      </c>
      <c r="R25" s="122" t="s">
        <v>294</v>
      </c>
      <c r="S25" s="557">
        <f t="shared" si="1"/>
        <v>0.84629718</v>
      </c>
      <c r="T25" s="122" t="s">
        <v>294</v>
      </c>
      <c r="U25" s="56" t="s">
        <v>487</v>
      </c>
      <c r="V25" s="558"/>
      <c r="W25" s="558"/>
      <c r="X25" s="558"/>
      <c r="Y25" s="558"/>
      <c r="Z25" s="558"/>
      <c r="AA25" s="559"/>
    </row>
    <row r="26" spans="1:27" s="560" customFormat="1" ht="86.25" customHeight="1">
      <c r="A26" s="556" t="s">
        <v>492</v>
      </c>
      <c r="B26" s="561" t="str">
        <f>'Формат ФСТ'!B19</f>
        <v>Установка комплекса телемеханики в для трансформаторной подстанции ТП-3, расположенной по адресу: г. Москва, п. Внуковское, ул. Летчика Грицевца, 4, стр. 1</v>
      </c>
      <c r="C26" s="56" t="str">
        <f>'Формат ФСТ'!C19</f>
        <v>г. Москва</v>
      </c>
      <c r="D26" s="56" t="s">
        <v>486</v>
      </c>
      <c r="E26" s="670">
        <f>'Формат ФСТ'!F19</f>
        <v>0</v>
      </c>
      <c r="F26" s="492">
        <f t="shared" si="0"/>
        <v>0</v>
      </c>
      <c r="G26" s="670">
        <f>'Формат ФСТ'!G19</f>
        <v>0</v>
      </c>
      <c r="H26" s="558"/>
      <c r="I26" s="159" t="str">
        <f>'Формат ФСТ'!D19</f>
        <v>2018</v>
      </c>
      <c r="J26" s="159" t="str">
        <f>'Формат ФСТ'!E19</f>
        <v>2018</v>
      </c>
      <c r="K26" s="126" t="s">
        <v>294</v>
      </c>
      <c r="L26" s="126" t="s">
        <v>294</v>
      </c>
      <c r="M26" s="126" t="s">
        <v>294</v>
      </c>
      <c r="N26" s="126" t="s">
        <v>294</v>
      </c>
      <c r="O26" s="126" t="s">
        <v>294</v>
      </c>
      <c r="P26" s="126" t="s">
        <v>294</v>
      </c>
      <c r="Q26" s="61">
        <f>'1 приложение 1.1'!AA28</f>
        <v>0.84629718</v>
      </c>
      <c r="R26" s="122" t="s">
        <v>294</v>
      </c>
      <c r="S26" s="557">
        <f t="shared" si="1"/>
        <v>0.84629718</v>
      </c>
      <c r="T26" s="122" t="s">
        <v>294</v>
      </c>
      <c r="U26" s="56" t="s">
        <v>487</v>
      </c>
      <c r="V26" s="558"/>
      <c r="W26" s="558"/>
      <c r="X26" s="558"/>
      <c r="Y26" s="558"/>
      <c r="Z26" s="558"/>
      <c r="AA26" s="559"/>
    </row>
    <row r="27" spans="1:27" s="560" customFormat="1" ht="86.25" customHeight="1">
      <c r="A27" s="556" t="s">
        <v>493</v>
      </c>
      <c r="B27" s="561" t="str">
        <f>'Формат ФСТ'!B20</f>
        <v>Установка комплекса телемеханики в трансформаторной подстанции ТП-4, расположенной по адресу: г. Москва, п. Внуковское, ул. Летчика Ульянина, 3, стр. 1</v>
      </c>
      <c r="C27" s="56" t="str">
        <f>'Формат ФСТ'!C20</f>
        <v>г. Москва</v>
      </c>
      <c r="D27" s="56" t="s">
        <v>486</v>
      </c>
      <c r="E27" s="670">
        <f>'Формат ФСТ'!F20</f>
        <v>0</v>
      </c>
      <c r="F27" s="492">
        <f t="shared" si="0"/>
        <v>0</v>
      </c>
      <c r="G27" s="670">
        <f>'Формат ФСТ'!G20</f>
        <v>0</v>
      </c>
      <c r="H27" s="558"/>
      <c r="I27" s="159" t="str">
        <f>'Формат ФСТ'!D20</f>
        <v>2018</v>
      </c>
      <c r="J27" s="159" t="str">
        <f>'Формат ФСТ'!E20</f>
        <v>2018</v>
      </c>
      <c r="K27" s="126" t="s">
        <v>294</v>
      </c>
      <c r="L27" s="126" t="s">
        <v>294</v>
      </c>
      <c r="M27" s="126" t="s">
        <v>294</v>
      </c>
      <c r="N27" s="126" t="s">
        <v>294</v>
      </c>
      <c r="O27" s="126" t="s">
        <v>294</v>
      </c>
      <c r="P27" s="126" t="s">
        <v>294</v>
      </c>
      <c r="Q27" s="61">
        <f>'1 приложение 1.1'!AA29</f>
        <v>0.84629718</v>
      </c>
      <c r="R27" s="122" t="s">
        <v>294</v>
      </c>
      <c r="S27" s="557">
        <f t="shared" si="1"/>
        <v>0.84629718</v>
      </c>
      <c r="T27" s="122" t="s">
        <v>294</v>
      </c>
      <c r="U27" s="56" t="s">
        <v>487</v>
      </c>
      <c r="V27" s="558"/>
      <c r="W27" s="558"/>
      <c r="X27" s="558"/>
      <c r="Y27" s="558"/>
      <c r="Z27" s="558"/>
      <c r="AA27" s="559"/>
    </row>
    <row r="28" spans="1:27" s="560" customFormat="1" ht="86.25" customHeight="1">
      <c r="A28" s="556" t="s">
        <v>494</v>
      </c>
      <c r="B28" s="561" t="str">
        <f>'Формат ФСТ'!B21</f>
        <v>Установка комплекса телемеханики в трансформаторной подстанции ТП-15, расположенной по адресу: г. Москва, п. Внуковское, ул. Летчика Грицевца, 5, стр. 1</v>
      </c>
      <c r="C28" s="56" t="str">
        <f>'Формат ФСТ'!C21</f>
        <v>г. Москва</v>
      </c>
      <c r="D28" s="56" t="s">
        <v>486</v>
      </c>
      <c r="E28" s="670">
        <f>'Формат ФСТ'!F21</f>
        <v>0</v>
      </c>
      <c r="F28" s="492">
        <f t="shared" si="0"/>
        <v>0</v>
      </c>
      <c r="G28" s="670">
        <f>'Формат ФСТ'!G21</f>
        <v>0</v>
      </c>
      <c r="H28" s="558"/>
      <c r="I28" s="159" t="str">
        <f>'Формат ФСТ'!D21</f>
        <v>2018</v>
      </c>
      <c r="J28" s="159" t="str">
        <f>'Формат ФСТ'!E21</f>
        <v>2018</v>
      </c>
      <c r="K28" s="126" t="s">
        <v>294</v>
      </c>
      <c r="L28" s="126" t="s">
        <v>294</v>
      </c>
      <c r="M28" s="126" t="s">
        <v>294</v>
      </c>
      <c r="N28" s="126" t="s">
        <v>294</v>
      </c>
      <c r="O28" s="126" t="s">
        <v>294</v>
      </c>
      <c r="P28" s="126" t="s">
        <v>294</v>
      </c>
      <c r="Q28" s="61">
        <f>'1 приложение 1.1'!AA30</f>
        <v>0.84629718</v>
      </c>
      <c r="R28" s="122" t="s">
        <v>294</v>
      </c>
      <c r="S28" s="557">
        <f t="shared" si="1"/>
        <v>0.84629718</v>
      </c>
      <c r="T28" s="122" t="s">
        <v>294</v>
      </c>
      <c r="U28" s="56" t="s">
        <v>487</v>
      </c>
      <c r="V28" s="558"/>
      <c r="W28" s="558"/>
      <c r="X28" s="558"/>
      <c r="Y28" s="558"/>
      <c r="Z28" s="558"/>
      <c r="AA28" s="559"/>
    </row>
    <row r="29" spans="1:27" s="560" customFormat="1" ht="86.25" customHeight="1">
      <c r="A29" s="556" t="s">
        <v>495</v>
      </c>
      <c r="B29" s="561" t="str">
        <f>'Формат ФСТ'!B22</f>
        <v>Установка комплекса телемеханики в трансформаторной подстанции ТП-16, расположенной по адресу: г. Москва, п. Внуковское, ул. Летчика Ульянина, 4, стр. 1</v>
      </c>
      <c r="C29" s="56" t="str">
        <f>'Формат ФСТ'!C22</f>
        <v>г. Москва</v>
      </c>
      <c r="D29" s="56" t="s">
        <v>486</v>
      </c>
      <c r="E29" s="670">
        <f>'Формат ФСТ'!F22</f>
        <v>0</v>
      </c>
      <c r="F29" s="492">
        <f t="shared" si="0"/>
        <v>0</v>
      </c>
      <c r="G29" s="670">
        <f>'Формат ФСТ'!G22</f>
        <v>0</v>
      </c>
      <c r="H29" s="558"/>
      <c r="I29" s="159" t="str">
        <f>'Формат ФСТ'!D22</f>
        <v>2019</v>
      </c>
      <c r="J29" s="159" t="str">
        <f>'Формат ФСТ'!E22</f>
        <v>2019</v>
      </c>
      <c r="K29" s="126" t="s">
        <v>294</v>
      </c>
      <c r="L29" s="126" t="s">
        <v>294</v>
      </c>
      <c r="M29" s="126" t="s">
        <v>294</v>
      </c>
      <c r="N29" s="126" t="s">
        <v>294</v>
      </c>
      <c r="O29" s="126" t="s">
        <v>294</v>
      </c>
      <c r="P29" s="126" t="s">
        <v>294</v>
      </c>
      <c r="Q29" s="61">
        <f>'1 приложение 1.1'!AA31</f>
        <v>0.84629718</v>
      </c>
      <c r="R29" s="122" t="s">
        <v>294</v>
      </c>
      <c r="S29" s="557">
        <f t="shared" si="1"/>
        <v>0.84629718</v>
      </c>
      <c r="T29" s="122" t="s">
        <v>294</v>
      </c>
      <c r="U29" s="56" t="s">
        <v>487</v>
      </c>
      <c r="V29" s="558"/>
      <c r="W29" s="558"/>
      <c r="X29" s="558"/>
      <c r="Y29" s="558"/>
      <c r="Z29" s="558"/>
      <c r="AA29" s="559"/>
    </row>
    <row r="30" spans="1:27" s="560" customFormat="1" ht="86.25" customHeight="1">
      <c r="A30" s="556" t="s">
        <v>496</v>
      </c>
      <c r="B30" s="561" t="str">
        <f>'Формат ФСТ'!B23</f>
        <v>Установка комплекса телемеханики в трансформаторной подстанции ТП-17, расположенной по адресу: г. Москва, п. Внуковское, ул. Летчика Грицевца, 11, стр. 1</v>
      </c>
      <c r="C30" s="56" t="str">
        <f>'Формат ФСТ'!C23</f>
        <v>г. Москва</v>
      </c>
      <c r="D30" s="56" t="s">
        <v>486</v>
      </c>
      <c r="E30" s="670">
        <f>'Формат ФСТ'!F23</f>
        <v>0</v>
      </c>
      <c r="F30" s="492">
        <f t="shared" si="0"/>
        <v>0</v>
      </c>
      <c r="G30" s="670">
        <f>'Формат ФСТ'!G23</f>
        <v>0</v>
      </c>
      <c r="H30" s="558"/>
      <c r="I30" s="159" t="str">
        <f>'Формат ФСТ'!D23</f>
        <v>2019</v>
      </c>
      <c r="J30" s="159" t="str">
        <f>'Формат ФСТ'!E23</f>
        <v>2019</v>
      </c>
      <c r="K30" s="126" t="s">
        <v>294</v>
      </c>
      <c r="L30" s="126" t="s">
        <v>294</v>
      </c>
      <c r="M30" s="126" t="s">
        <v>294</v>
      </c>
      <c r="N30" s="126" t="s">
        <v>294</v>
      </c>
      <c r="O30" s="126" t="s">
        <v>294</v>
      </c>
      <c r="P30" s="126" t="s">
        <v>294</v>
      </c>
      <c r="Q30" s="61">
        <f>'1 приложение 1.1'!AA32</f>
        <v>0.84629718</v>
      </c>
      <c r="R30" s="122" t="s">
        <v>294</v>
      </c>
      <c r="S30" s="557">
        <f t="shared" si="1"/>
        <v>0.84629718</v>
      </c>
      <c r="T30" s="122" t="s">
        <v>294</v>
      </c>
      <c r="U30" s="56" t="s">
        <v>487</v>
      </c>
      <c r="V30" s="558"/>
      <c r="W30" s="558"/>
      <c r="X30" s="558"/>
      <c r="Y30" s="558"/>
      <c r="Z30" s="558"/>
      <c r="AA30" s="559"/>
    </row>
    <row r="31" spans="1:27" s="560" customFormat="1" ht="86.25" customHeight="1">
      <c r="A31" s="556" t="s">
        <v>497</v>
      </c>
      <c r="B31" s="561" t="str">
        <f>'Формат ФСТ'!B24</f>
        <v>Установка комплекса телемеханики в трансформаторной подстанции ТП-18, расположенной по адресу: г. Москва, п. Внуковское, ул. Авиаконструктора Петлякова, 21, стр. 1</v>
      </c>
      <c r="C31" s="56" t="str">
        <f>'Формат ФСТ'!C24</f>
        <v>г. Москва</v>
      </c>
      <c r="D31" s="56" t="s">
        <v>486</v>
      </c>
      <c r="E31" s="670">
        <f>'Формат ФСТ'!F24</f>
        <v>0</v>
      </c>
      <c r="F31" s="492">
        <f t="shared" si="0"/>
        <v>0</v>
      </c>
      <c r="G31" s="670">
        <f>'Формат ФСТ'!G24</f>
        <v>0</v>
      </c>
      <c r="H31" s="558"/>
      <c r="I31" s="159" t="str">
        <f>'Формат ФСТ'!D24</f>
        <v>2019</v>
      </c>
      <c r="J31" s="159" t="str">
        <f>'Формат ФСТ'!E24</f>
        <v>2019</v>
      </c>
      <c r="K31" s="126" t="s">
        <v>294</v>
      </c>
      <c r="L31" s="126" t="s">
        <v>294</v>
      </c>
      <c r="M31" s="126" t="s">
        <v>294</v>
      </c>
      <c r="N31" s="126" t="s">
        <v>294</v>
      </c>
      <c r="O31" s="126" t="s">
        <v>294</v>
      </c>
      <c r="P31" s="126" t="s">
        <v>294</v>
      </c>
      <c r="Q31" s="61">
        <f>'1 приложение 1.1'!AA33</f>
        <v>0.84629718</v>
      </c>
      <c r="R31" s="122" t="s">
        <v>294</v>
      </c>
      <c r="S31" s="557">
        <f t="shared" si="1"/>
        <v>0.84629718</v>
      </c>
      <c r="T31" s="122" t="s">
        <v>294</v>
      </c>
      <c r="U31" s="56" t="s">
        <v>487</v>
      </c>
      <c r="V31" s="558"/>
      <c r="W31" s="558"/>
      <c r="X31" s="558"/>
      <c r="Y31" s="558"/>
      <c r="Z31" s="558"/>
      <c r="AA31" s="559"/>
    </row>
    <row r="32" spans="1:27" s="560" customFormat="1" ht="86.25" customHeight="1">
      <c r="A32" s="556" t="s">
        <v>498</v>
      </c>
      <c r="B32" s="561" t="str">
        <f>'Формат ФСТ'!B25</f>
        <v>Установка комплекса телемеханики в трансформаторной подстанции ТП-19, расположенной по адресу: г. Москва, п. Внуковское, ул. Авиаконструктора Петлякова, 25, стр. 1</v>
      </c>
      <c r="C32" s="56" t="str">
        <f>'Формат ФСТ'!C25</f>
        <v>г. Москва</v>
      </c>
      <c r="D32" s="56" t="s">
        <v>486</v>
      </c>
      <c r="E32" s="670">
        <f>'Формат ФСТ'!F25</f>
        <v>0</v>
      </c>
      <c r="F32" s="492">
        <f t="shared" si="0"/>
        <v>0</v>
      </c>
      <c r="G32" s="670">
        <f>'Формат ФСТ'!G25</f>
        <v>0</v>
      </c>
      <c r="H32" s="558"/>
      <c r="I32" s="159" t="str">
        <f>'Формат ФСТ'!D25</f>
        <v>2019</v>
      </c>
      <c r="J32" s="159" t="str">
        <f>'Формат ФСТ'!E25</f>
        <v>2019</v>
      </c>
      <c r="K32" s="126" t="s">
        <v>294</v>
      </c>
      <c r="L32" s="126" t="s">
        <v>294</v>
      </c>
      <c r="M32" s="126" t="s">
        <v>294</v>
      </c>
      <c r="N32" s="126" t="s">
        <v>294</v>
      </c>
      <c r="O32" s="126" t="s">
        <v>294</v>
      </c>
      <c r="P32" s="126" t="s">
        <v>294</v>
      </c>
      <c r="Q32" s="61">
        <f>'1 приложение 1.1'!AA34</f>
        <v>0.84629718</v>
      </c>
      <c r="R32" s="122" t="s">
        <v>294</v>
      </c>
      <c r="S32" s="557">
        <f t="shared" si="1"/>
        <v>0.84629718</v>
      </c>
      <c r="T32" s="122" t="s">
        <v>294</v>
      </c>
      <c r="U32" s="56" t="s">
        <v>487</v>
      </c>
      <c r="V32" s="558"/>
      <c r="W32" s="558"/>
      <c r="X32" s="558"/>
      <c r="Y32" s="558"/>
      <c r="Z32" s="558"/>
      <c r="AA32" s="559"/>
    </row>
    <row r="33" spans="1:27" s="560" customFormat="1" ht="86.25" customHeight="1" thickBot="1">
      <c r="A33" s="683" t="s">
        <v>499</v>
      </c>
      <c r="B33" s="684" t="str">
        <f>'Формат ФСТ'!B26</f>
        <v>Установка комплекса телемеханики в трансформаторной подстанции ТП-21, расположенной по адресу: г. Москва, п. Внуковское, ул. Авиаконструктора Петлякова, 31, стр. 1</v>
      </c>
      <c r="C33" s="685" t="str">
        <f>'Формат ФСТ'!C26</f>
        <v>г. Москва</v>
      </c>
      <c r="D33" s="685" t="s">
        <v>486</v>
      </c>
      <c r="E33" s="686">
        <f>'Формат ФСТ'!F26</f>
        <v>0</v>
      </c>
      <c r="F33" s="687">
        <f t="shared" si="0"/>
        <v>0</v>
      </c>
      <c r="G33" s="686">
        <f>'Формат ФСТ'!G26</f>
        <v>0</v>
      </c>
      <c r="H33" s="688"/>
      <c r="I33" s="689" t="str">
        <f>'Формат ФСТ'!D26</f>
        <v>2019</v>
      </c>
      <c r="J33" s="689" t="str">
        <f>'Формат ФСТ'!E26</f>
        <v>2019</v>
      </c>
      <c r="K33" s="690" t="s">
        <v>294</v>
      </c>
      <c r="L33" s="690" t="s">
        <v>294</v>
      </c>
      <c r="M33" s="690" t="s">
        <v>294</v>
      </c>
      <c r="N33" s="690" t="s">
        <v>294</v>
      </c>
      <c r="O33" s="690" t="s">
        <v>294</v>
      </c>
      <c r="P33" s="690" t="s">
        <v>294</v>
      </c>
      <c r="Q33" s="691">
        <f>'1 приложение 1.1'!AA35</f>
        <v>0.84629718</v>
      </c>
      <c r="R33" s="692" t="s">
        <v>294</v>
      </c>
      <c r="S33" s="693">
        <f t="shared" si="1"/>
        <v>0.84629718</v>
      </c>
      <c r="T33" s="692" t="s">
        <v>294</v>
      </c>
      <c r="U33" s="685" t="s">
        <v>487</v>
      </c>
      <c r="V33" s="688"/>
      <c r="W33" s="688"/>
      <c r="X33" s="688"/>
      <c r="Y33" s="688"/>
      <c r="Z33" s="688"/>
      <c r="AA33" s="694"/>
    </row>
    <row r="34" spans="1:62" s="382" customFormat="1" ht="47.25" customHeight="1" hidden="1">
      <c r="A34" s="671"/>
      <c r="B34" s="672"/>
      <c r="C34" s="673" t="s">
        <v>295</v>
      </c>
      <c r="D34" s="674" t="s">
        <v>295</v>
      </c>
      <c r="E34" s="674"/>
      <c r="F34" s="675"/>
      <c r="G34" s="675"/>
      <c r="H34" s="676"/>
      <c r="I34" s="677"/>
      <c r="J34" s="678"/>
      <c r="K34" s="678"/>
      <c r="L34" s="679"/>
      <c r="M34" s="680"/>
      <c r="N34" s="681"/>
      <c r="O34" s="682"/>
      <c r="P34" s="682"/>
      <c r="Q34" s="681"/>
      <c r="R34" s="682"/>
      <c r="S34" s="675"/>
      <c r="T34" s="675"/>
      <c r="U34" s="675"/>
      <c r="V34" s="681"/>
      <c r="W34" s="682"/>
      <c r="X34" s="682"/>
      <c r="Y34" s="682"/>
      <c r="Z34" s="682"/>
      <c r="AA34" s="681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  <c r="AQ34" s="393"/>
      <c r="AR34" s="393"/>
      <c r="AS34" s="393"/>
      <c r="AT34" s="393"/>
      <c r="AU34" s="393"/>
      <c r="AV34" s="393"/>
      <c r="AW34" s="393"/>
      <c r="AX34" s="393"/>
      <c r="AY34" s="393"/>
      <c r="AZ34" s="393"/>
      <c r="BA34" s="393"/>
      <c r="BB34" s="393"/>
      <c r="BC34" s="393"/>
      <c r="BD34" s="393"/>
      <c r="BE34" s="393"/>
      <c r="BF34" s="393"/>
      <c r="BG34" s="393"/>
      <c r="BH34" s="393"/>
      <c r="BI34" s="393"/>
      <c r="BJ34" s="393"/>
    </row>
    <row r="35" spans="1:62" s="382" customFormat="1" ht="43.5" customHeight="1" hidden="1">
      <c r="A35" s="379"/>
      <c r="B35" s="383"/>
      <c r="C35" s="380" t="s">
        <v>295</v>
      </c>
      <c r="D35" s="407" t="s">
        <v>295</v>
      </c>
      <c r="E35" s="407"/>
      <c r="F35" s="397"/>
      <c r="G35" s="397"/>
      <c r="H35" s="390"/>
      <c r="I35" s="398"/>
      <c r="J35" s="391"/>
      <c r="K35" s="391"/>
      <c r="L35" s="399"/>
      <c r="M35" s="400"/>
      <c r="N35" s="391"/>
      <c r="O35" s="392"/>
      <c r="P35" s="392"/>
      <c r="Q35" s="392"/>
      <c r="R35" s="392"/>
      <c r="S35" s="397"/>
      <c r="T35" s="397"/>
      <c r="U35" s="397"/>
      <c r="V35" s="394"/>
      <c r="W35" s="392"/>
      <c r="X35" s="392"/>
      <c r="Y35" s="394"/>
      <c r="Z35" s="392"/>
      <c r="AA35" s="394"/>
      <c r="AB35" s="393"/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3"/>
      <c r="AQ35" s="393"/>
      <c r="AR35" s="393"/>
      <c r="AS35" s="393"/>
      <c r="AT35" s="393"/>
      <c r="AU35" s="393"/>
      <c r="AV35" s="393"/>
      <c r="AW35" s="393"/>
      <c r="AX35" s="393"/>
      <c r="AY35" s="393"/>
      <c r="AZ35" s="393"/>
      <c r="BA35" s="393"/>
      <c r="BB35" s="393"/>
      <c r="BC35" s="393"/>
      <c r="BD35" s="393"/>
      <c r="BE35" s="393"/>
      <c r="BF35" s="393"/>
      <c r="BG35" s="393"/>
      <c r="BH35" s="393"/>
      <c r="BI35" s="393"/>
      <c r="BJ35" s="393"/>
    </row>
    <row r="36" spans="1:62" s="382" customFormat="1" ht="60.75" customHeight="1" hidden="1">
      <c r="A36" s="379"/>
      <c r="B36" s="383"/>
      <c r="C36" s="380" t="s">
        <v>295</v>
      </c>
      <c r="D36" s="407" t="s">
        <v>295</v>
      </c>
      <c r="E36" s="407"/>
      <c r="F36" s="397"/>
      <c r="G36" s="397"/>
      <c r="H36" s="390"/>
      <c r="I36" s="398"/>
      <c r="J36" s="391"/>
      <c r="K36" s="391"/>
      <c r="L36" s="399"/>
      <c r="M36" s="400"/>
      <c r="N36" s="391"/>
      <c r="O36" s="392"/>
      <c r="P36" s="392"/>
      <c r="Q36" s="392"/>
      <c r="R36" s="392"/>
      <c r="S36" s="397"/>
      <c r="T36" s="397"/>
      <c r="U36" s="397"/>
      <c r="V36" s="394"/>
      <c r="W36" s="392"/>
      <c r="X36" s="392"/>
      <c r="Y36" s="394"/>
      <c r="Z36" s="392"/>
      <c r="AA36" s="394"/>
      <c r="AB36" s="393"/>
      <c r="AC36" s="393"/>
      <c r="AD36" s="393"/>
      <c r="AE36" s="393"/>
      <c r="AF36" s="393"/>
      <c r="AG36" s="393"/>
      <c r="AH36" s="393"/>
      <c r="AI36" s="393"/>
      <c r="AJ36" s="393"/>
      <c r="AK36" s="393"/>
      <c r="AL36" s="393"/>
      <c r="AM36" s="393"/>
      <c r="AN36" s="393"/>
      <c r="AO36" s="393"/>
      <c r="AP36" s="393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3"/>
      <c r="BB36" s="393"/>
      <c r="BC36" s="393"/>
      <c r="BD36" s="393"/>
      <c r="BE36" s="393"/>
      <c r="BF36" s="393"/>
      <c r="BG36" s="393"/>
      <c r="BH36" s="393"/>
      <c r="BI36" s="393"/>
      <c r="BJ36" s="393"/>
    </row>
    <row r="37" spans="1:62" s="382" customFormat="1" ht="53.25" customHeight="1" hidden="1">
      <c r="A37" s="379"/>
      <c r="B37" s="383"/>
      <c r="C37" s="380" t="s">
        <v>295</v>
      </c>
      <c r="D37" s="407" t="s">
        <v>295</v>
      </c>
      <c r="E37" s="407"/>
      <c r="F37" s="397"/>
      <c r="G37" s="397"/>
      <c r="H37" s="390"/>
      <c r="I37" s="398"/>
      <c r="J37" s="391"/>
      <c r="K37" s="391"/>
      <c r="L37" s="399"/>
      <c r="M37" s="400"/>
      <c r="N37" s="391"/>
      <c r="O37" s="392"/>
      <c r="P37" s="392"/>
      <c r="Q37" s="392"/>
      <c r="R37" s="392"/>
      <c r="S37" s="397"/>
      <c r="T37" s="397"/>
      <c r="U37" s="397"/>
      <c r="V37" s="394"/>
      <c r="W37" s="392"/>
      <c r="X37" s="392"/>
      <c r="Y37" s="394"/>
      <c r="Z37" s="392"/>
      <c r="AA37" s="394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3"/>
      <c r="BF37" s="393"/>
      <c r="BG37" s="393"/>
      <c r="BH37" s="393"/>
      <c r="BI37" s="393"/>
      <c r="BJ37" s="393"/>
    </row>
    <row r="38" spans="1:62" s="382" customFormat="1" ht="60" customHeight="1" hidden="1">
      <c r="A38" s="379"/>
      <c r="B38" s="383"/>
      <c r="C38" s="380" t="s">
        <v>295</v>
      </c>
      <c r="D38" s="407" t="s">
        <v>295</v>
      </c>
      <c r="E38" s="407"/>
      <c r="F38" s="397"/>
      <c r="G38" s="397"/>
      <c r="H38" s="390"/>
      <c r="I38" s="398"/>
      <c r="J38" s="391"/>
      <c r="K38" s="391"/>
      <c r="L38" s="399"/>
      <c r="M38" s="400"/>
      <c r="N38" s="391"/>
      <c r="O38" s="392"/>
      <c r="P38" s="392"/>
      <c r="Q38" s="392"/>
      <c r="R38" s="392"/>
      <c r="S38" s="397"/>
      <c r="T38" s="397"/>
      <c r="U38" s="397"/>
      <c r="V38" s="394"/>
      <c r="W38" s="392"/>
      <c r="X38" s="392"/>
      <c r="Y38" s="394"/>
      <c r="Z38" s="392"/>
      <c r="AA38" s="394"/>
      <c r="AB38" s="393"/>
      <c r="AC38" s="393"/>
      <c r="AD38" s="393"/>
      <c r="AE38" s="393"/>
      <c r="AF38" s="393"/>
      <c r="AG38" s="393"/>
      <c r="AH38" s="393"/>
      <c r="AI38" s="393"/>
      <c r="AJ38" s="393"/>
      <c r="AK38" s="393"/>
      <c r="AL38" s="393"/>
      <c r="AM38" s="393"/>
      <c r="AN38" s="393"/>
      <c r="AO38" s="393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3"/>
      <c r="BH38" s="393"/>
      <c r="BI38" s="393"/>
      <c r="BJ38" s="393"/>
    </row>
    <row r="39" spans="1:62" s="389" customFormat="1" ht="9" customHeight="1" hidden="1" thickBot="1">
      <c r="A39" s="384"/>
      <c r="B39" s="385"/>
      <c r="C39" s="386" t="s">
        <v>295</v>
      </c>
      <c r="D39" s="408"/>
      <c r="E39" s="408"/>
      <c r="F39" s="406"/>
      <c r="G39" s="406"/>
      <c r="H39" s="401"/>
      <c r="I39" s="402"/>
      <c r="J39" s="395"/>
      <c r="K39" s="403"/>
      <c r="L39" s="404"/>
      <c r="M39" s="405"/>
      <c r="N39" s="395"/>
      <c r="O39" s="395"/>
      <c r="P39" s="395"/>
      <c r="Q39" s="395"/>
      <c r="R39" s="395"/>
      <c r="S39" s="406"/>
      <c r="T39" s="406"/>
      <c r="U39" s="401"/>
      <c r="V39" s="395"/>
      <c r="W39" s="395"/>
      <c r="X39" s="395"/>
      <c r="Y39" s="395"/>
      <c r="Z39" s="395"/>
      <c r="AA39" s="395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96"/>
      <c r="BG39" s="396"/>
      <c r="BH39" s="396"/>
      <c r="BI39" s="396"/>
      <c r="BJ39" s="396"/>
    </row>
    <row r="40" ht="32.25" customHeight="1" hidden="1"/>
    <row r="41" ht="5.25" customHeight="1" hidden="1"/>
    <row r="42" ht="33.75" customHeight="1" hidden="1"/>
    <row r="43" ht="15" hidden="1"/>
    <row r="44" ht="8.25" customHeight="1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6" spans="1:27" ht="96.75" customHeight="1" hidden="1">
      <c r="A56" s="211"/>
      <c r="B56" s="212"/>
      <c r="C56" s="212"/>
      <c r="D56" s="212"/>
      <c r="E56" s="212"/>
      <c r="F56" s="212"/>
      <c r="G56" s="212"/>
      <c r="H56" s="212"/>
      <c r="I56" s="422"/>
      <c r="J56" s="42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3"/>
      <c r="V56" s="213"/>
      <c r="W56" s="213"/>
      <c r="X56" s="212"/>
      <c r="Y56" s="212"/>
      <c r="Z56" s="212"/>
      <c r="AA56" s="212"/>
    </row>
    <row r="57" spans="1:27" ht="76.5" customHeight="1">
      <c r="A57" s="211"/>
      <c r="B57" s="797" t="s">
        <v>220</v>
      </c>
      <c r="C57" s="797"/>
      <c r="D57" s="797"/>
      <c r="E57" s="797"/>
      <c r="F57" s="797"/>
      <c r="G57" s="797"/>
      <c r="H57" s="797"/>
      <c r="I57" s="797"/>
      <c r="J57" s="797"/>
      <c r="K57" s="797"/>
      <c r="L57" s="797"/>
      <c r="M57" s="797"/>
      <c r="N57" s="797"/>
      <c r="O57" s="797"/>
      <c r="P57" s="797"/>
      <c r="Q57" s="797"/>
      <c r="R57" s="797"/>
      <c r="S57" s="797"/>
      <c r="T57" s="797"/>
      <c r="U57" s="797"/>
      <c r="V57" s="797"/>
      <c r="W57" s="797"/>
      <c r="X57" s="797"/>
      <c r="Y57" s="797"/>
      <c r="Z57" s="797"/>
      <c r="AA57" s="797"/>
    </row>
    <row r="58" spans="1:27" ht="15">
      <c r="A58" s="211"/>
      <c r="B58" s="212" t="s">
        <v>239</v>
      </c>
      <c r="C58" s="212"/>
      <c r="D58" s="212"/>
      <c r="E58" s="212"/>
      <c r="F58" s="212"/>
      <c r="G58" s="212"/>
      <c r="H58" s="212"/>
      <c r="I58" s="422"/>
      <c r="J58" s="42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3"/>
      <c r="V58" s="213"/>
      <c r="W58" s="213"/>
      <c r="X58" s="212"/>
      <c r="Y58" s="212"/>
      <c r="Z58" s="212"/>
      <c r="AA58" s="212"/>
    </row>
    <row r="59" spans="1:27" ht="15">
      <c r="A59" s="211"/>
      <c r="B59" s="212" t="s">
        <v>240</v>
      </c>
      <c r="C59" s="212"/>
      <c r="D59" s="212"/>
      <c r="E59" s="212"/>
      <c r="F59" s="212"/>
      <c r="G59" s="212"/>
      <c r="H59" s="212"/>
      <c r="I59" s="422"/>
      <c r="J59" s="42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3"/>
      <c r="V59" s="213"/>
      <c r="W59" s="213"/>
      <c r="X59" s="212"/>
      <c r="Y59" s="212"/>
      <c r="Z59" s="212"/>
      <c r="AA59" s="212"/>
    </row>
    <row r="60" spans="1:27" ht="15">
      <c r="A60" s="211"/>
      <c r="B60" s="212" t="s">
        <v>274</v>
      </c>
      <c r="C60" s="212"/>
      <c r="D60" s="212"/>
      <c r="E60" s="212"/>
      <c r="F60" s="212"/>
      <c r="G60" s="212"/>
      <c r="H60" s="212"/>
      <c r="I60" s="422"/>
      <c r="J60" s="42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3"/>
      <c r="V60" s="213"/>
      <c r="W60" s="213"/>
      <c r="X60" s="212"/>
      <c r="Y60" s="212"/>
      <c r="Z60" s="212"/>
      <c r="AA60" s="212"/>
    </row>
  </sheetData>
  <sheetProtection/>
  <mergeCells count="37">
    <mergeCell ref="R14:R15"/>
    <mergeCell ref="Q14:Q15"/>
    <mergeCell ref="S13:T13"/>
    <mergeCell ref="T14:T15"/>
    <mergeCell ref="S14:S15"/>
    <mergeCell ref="E14:E15"/>
    <mergeCell ref="K14:K15"/>
    <mergeCell ref="L14:L15"/>
    <mergeCell ref="F14:F15"/>
    <mergeCell ref="J14:J15"/>
    <mergeCell ref="I13:J13"/>
    <mergeCell ref="B13:B15"/>
    <mergeCell ref="C13:C15"/>
    <mergeCell ref="D13:D15"/>
    <mergeCell ref="I14:I15"/>
    <mergeCell ref="E13:G13"/>
    <mergeCell ref="H13:H15"/>
    <mergeCell ref="Q13:R13"/>
    <mergeCell ref="U14:U15"/>
    <mergeCell ref="W14:W15"/>
    <mergeCell ref="V14:V15"/>
    <mergeCell ref="A13:A15"/>
    <mergeCell ref="O13:O15"/>
    <mergeCell ref="P13:P15"/>
    <mergeCell ref="M14:M15"/>
    <mergeCell ref="N14:N15"/>
    <mergeCell ref="G14:G15"/>
    <mergeCell ref="Y10:AA10"/>
    <mergeCell ref="W7:AA7"/>
    <mergeCell ref="X9:AA9"/>
    <mergeCell ref="A5:AA5"/>
    <mergeCell ref="B57:AA57"/>
    <mergeCell ref="Z14:AA14"/>
    <mergeCell ref="X13:AA13"/>
    <mergeCell ref="X14:Y14"/>
    <mergeCell ref="K13:N13"/>
    <mergeCell ref="U13:W13"/>
  </mergeCells>
  <printOptions/>
  <pageMargins left="0.7086614173228347" right="0.7086614173228347" top="0.35433070866141736" bottom="0.35433070866141736" header="0.31496062992125984" footer="0.31496062992125984"/>
  <pageSetup fitToHeight="3" fitToWidth="1" horizontalDpi="600" verticalDpi="600" orientation="landscape" paperSize="8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388"/>
  <sheetViews>
    <sheetView view="pageBreakPreview" zoomScale="75" zoomScaleNormal="80" zoomScaleSheetLayoutView="75" zoomScalePageLayoutView="0" workbookViewId="0" topLeftCell="A22">
      <selection activeCell="H385" sqref="H385"/>
    </sheetView>
  </sheetViews>
  <sheetFormatPr defaultColWidth="9.00390625" defaultRowHeight="15.75"/>
  <cols>
    <col min="1" max="1" width="9.00390625" style="64" customWidth="1"/>
    <col min="2" max="2" width="33.00390625" style="11" customWidth="1"/>
    <col min="3" max="4" width="12.50390625" style="154" customWidth="1"/>
    <col min="5" max="6" width="0" style="11" hidden="1" customWidth="1"/>
    <col min="7" max="7" width="16.00390625" style="11" customWidth="1"/>
    <col min="8" max="8" width="56.75390625" style="11" customWidth="1"/>
    <col min="9" max="12" width="9.00390625" style="11" customWidth="1"/>
    <col min="13" max="13" width="13.00390625" style="11" customWidth="1"/>
    <col min="14" max="16384" width="9.00390625" style="11" customWidth="1"/>
  </cols>
  <sheetData>
    <row r="1" spans="1:8" ht="15.75">
      <c r="A1" s="808"/>
      <c r="B1" s="808"/>
      <c r="C1" s="808"/>
      <c r="D1" s="808"/>
      <c r="E1" s="808"/>
      <c r="F1" s="808"/>
      <c r="G1" s="808"/>
      <c r="H1" s="808"/>
    </row>
    <row r="4" ht="15.75">
      <c r="H4" s="51" t="s">
        <v>261</v>
      </c>
    </row>
    <row r="5" spans="8:12" ht="15.75" customHeight="1">
      <c r="H5" s="51" t="s">
        <v>210</v>
      </c>
      <c r="K5" s="35"/>
      <c r="L5" s="35"/>
    </row>
    <row r="6" spans="8:12" ht="15.75" customHeight="1">
      <c r="H6" s="51" t="s">
        <v>350</v>
      </c>
      <c r="K6" s="35"/>
      <c r="L6" s="35"/>
    </row>
    <row r="7" ht="15.75">
      <c r="H7" s="51"/>
    </row>
    <row r="8" spans="1:8" ht="15.75">
      <c r="A8" s="810" t="s">
        <v>413</v>
      </c>
      <c r="B8" s="810"/>
      <c r="C8" s="810"/>
      <c r="D8" s="810"/>
      <c r="E8" s="810"/>
      <c r="F8" s="810"/>
      <c r="G8" s="810"/>
      <c r="H8" s="810"/>
    </row>
    <row r="9" spans="1:8" ht="15.75">
      <c r="A9" s="63"/>
      <c r="B9" s="35"/>
      <c r="C9" s="35"/>
      <c r="D9" s="35"/>
      <c r="E9" s="35"/>
      <c r="F9" s="35"/>
      <c r="G9" s="35"/>
      <c r="H9" s="35"/>
    </row>
    <row r="10" ht="15.75">
      <c r="H10" s="51" t="s">
        <v>211</v>
      </c>
    </row>
    <row r="11" ht="15.75">
      <c r="H11" s="51" t="s">
        <v>415</v>
      </c>
    </row>
    <row r="12" ht="15.75">
      <c r="H12" s="51"/>
    </row>
    <row r="13" ht="15.75">
      <c r="H13" s="118" t="s">
        <v>406</v>
      </c>
    </row>
    <row r="14" spans="8:12" ht="15.75">
      <c r="H14" s="51" t="s">
        <v>504</v>
      </c>
      <c r="L14" s="36"/>
    </row>
    <row r="15" spans="8:12" ht="34.5" customHeight="1">
      <c r="H15" s="51" t="s">
        <v>212</v>
      </c>
      <c r="L15" s="36"/>
    </row>
    <row r="16" ht="15.75">
      <c r="L16" s="36"/>
    </row>
    <row r="17" spans="1:12" ht="15.75" customHeight="1">
      <c r="A17" s="65"/>
      <c r="L17" s="36"/>
    </row>
    <row r="18" spans="1:12" ht="37.5" customHeight="1">
      <c r="A18" s="811" t="s">
        <v>505</v>
      </c>
      <c r="B18" s="811"/>
      <c r="C18" s="811"/>
      <c r="D18" s="811"/>
      <c r="E18" s="811"/>
      <c r="F18" s="811"/>
      <c r="G18" s="811"/>
      <c r="H18" s="811"/>
      <c r="L18" s="36"/>
    </row>
    <row r="19" ht="28.5" customHeight="1"/>
    <row r="20" spans="1:8" ht="28.5" customHeight="1">
      <c r="A20" s="809" t="s">
        <v>506</v>
      </c>
      <c r="B20" s="795"/>
      <c r="C20" s="795"/>
      <c r="D20" s="795"/>
      <c r="E20" s="795"/>
      <c r="F20" s="795"/>
      <c r="G20" s="795"/>
      <c r="H20" s="795"/>
    </row>
    <row r="21" spans="1:8" ht="16.5" thickBot="1">
      <c r="A21" s="66"/>
      <c r="B21" s="41"/>
      <c r="C21" s="155"/>
      <c r="D21" s="155"/>
      <c r="E21" s="128"/>
      <c r="F21" s="128"/>
      <c r="G21" s="128"/>
      <c r="H21" s="128"/>
    </row>
    <row r="22" spans="1:8" ht="15.75">
      <c r="A22" s="812" t="s">
        <v>1</v>
      </c>
      <c r="B22" s="731" t="s">
        <v>277</v>
      </c>
      <c r="C22" s="731" t="s">
        <v>184</v>
      </c>
      <c r="D22" s="731"/>
      <c r="E22" s="731"/>
      <c r="F22" s="731"/>
      <c r="G22" s="805" t="s">
        <v>115</v>
      </c>
      <c r="H22" s="807" t="s">
        <v>116</v>
      </c>
    </row>
    <row r="23" spans="1:8" ht="15.75">
      <c r="A23" s="813"/>
      <c r="B23" s="732"/>
      <c r="C23" s="732"/>
      <c r="D23" s="732"/>
      <c r="E23" s="732"/>
      <c r="F23" s="732"/>
      <c r="G23" s="806"/>
      <c r="H23" s="802"/>
    </row>
    <row r="24" spans="1:8" ht="17.25" customHeight="1">
      <c r="A24" s="813"/>
      <c r="B24" s="732"/>
      <c r="C24" s="37" t="s">
        <v>117</v>
      </c>
      <c r="D24" s="37" t="s">
        <v>118</v>
      </c>
      <c r="E24" s="37" t="s">
        <v>117</v>
      </c>
      <c r="F24" s="37" t="s">
        <v>118</v>
      </c>
      <c r="G24" s="806"/>
      <c r="H24" s="802"/>
    </row>
    <row r="25" spans="1:8" ht="15.75">
      <c r="A25" s="58">
        <v>1</v>
      </c>
      <c r="B25" s="13">
        <v>2</v>
      </c>
      <c r="C25" s="37">
        <v>3</v>
      </c>
      <c r="D25" s="37">
        <v>4</v>
      </c>
      <c r="E25" s="37"/>
      <c r="F25" s="37"/>
      <c r="G25" s="47">
        <v>5</v>
      </c>
      <c r="H25" s="14">
        <v>6</v>
      </c>
    </row>
    <row r="26" spans="1:8" ht="15.75">
      <c r="A26" s="730" t="s">
        <v>284</v>
      </c>
      <c r="B26" s="732"/>
      <c r="C26" s="732"/>
      <c r="D26" s="732"/>
      <c r="E26" s="732"/>
      <c r="F26" s="732"/>
      <c r="G26" s="732"/>
      <c r="H26" s="802"/>
    </row>
    <row r="27" spans="1:8" ht="36" customHeight="1">
      <c r="A27" s="730" t="str">
        <f>'Формат ФСТ'!B12</f>
        <v>Установка комплекса телемеханики в  распределительной 
трансформаторной подстанции РТП-1, расположенной по адресу: г. Москва, п. Внуковское, ул. Авиаконструктора Петлякова, 13, стр. 1</v>
      </c>
      <c r="B27" s="732"/>
      <c r="C27" s="732"/>
      <c r="D27" s="732"/>
      <c r="E27" s="732"/>
      <c r="F27" s="732"/>
      <c r="G27" s="732"/>
      <c r="H27" s="802"/>
    </row>
    <row r="28" spans="1:8" ht="15.75">
      <c r="A28" s="58">
        <v>1</v>
      </c>
      <c r="B28" s="131" t="s">
        <v>128</v>
      </c>
      <c r="C28" s="37" t="s">
        <v>294</v>
      </c>
      <c r="D28" s="37" t="s">
        <v>294</v>
      </c>
      <c r="E28" s="37"/>
      <c r="F28" s="37"/>
      <c r="G28" s="57"/>
      <c r="H28" s="14"/>
    </row>
    <row r="29" spans="1:8" ht="15.75">
      <c r="A29" s="58" t="s">
        <v>298</v>
      </c>
      <c r="B29" s="129" t="s">
        <v>129</v>
      </c>
      <c r="C29" s="37" t="s">
        <v>294</v>
      </c>
      <c r="D29" s="37" t="s">
        <v>294</v>
      </c>
      <c r="E29" s="37"/>
      <c r="F29" s="37"/>
      <c r="G29" s="57">
        <v>0</v>
      </c>
      <c r="H29" s="14"/>
    </row>
    <row r="30" spans="1:8" ht="15.75">
      <c r="A30" s="58" t="s">
        <v>299</v>
      </c>
      <c r="B30" s="129" t="s">
        <v>130</v>
      </c>
      <c r="C30" s="37" t="s">
        <v>294</v>
      </c>
      <c r="D30" s="37" t="s">
        <v>294</v>
      </c>
      <c r="E30" s="37"/>
      <c r="F30" s="37"/>
      <c r="G30" s="57">
        <v>0</v>
      </c>
      <c r="H30" s="14"/>
    </row>
    <row r="31" spans="1:8" ht="31.5" customHeight="1">
      <c r="A31" s="67" t="s">
        <v>300</v>
      </c>
      <c r="B31" s="62" t="s">
        <v>283</v>
      </c>
      <c r="C31" s="37" t="s">
        <v>294</v>
      </c>
      <c r="D31" s="37" t="s">
        <v>294</v>
      </c>
      <c r="E31" s="38"/>
      <c r="F31" s="38"/>
      <c r="G31" s="57">
        <v>0</v>
      </c>
      <c r="H31" s="7"/>
    </row>
    <row r="32" spans="1:8" ht="16.5" customHeight="1">
      <c r="A32" s="67" t="s">
        <v>301</v>
      </c>
      <c r="B32" s="129" t="s">
        <v>132</v>
      </c>
      <c r="C32" s="37" t="s">
        <v>294</v>
      </c>
      <c r="D32" s="37" t="s">
        <v>294</v>
      </c>
      <c r="E32" s="38"/>
      <c r="F32" s="38"/>
      <c r="G32" s="57">
        <v>0</v>
      </c>
      <c r="H32" s="7"/>
    </row>
    <row r="33" spans="1:8" ht="31.5">
      <c r="A33" s="67" t="s">
        <v>302</v>
      </c>
      <c r="B33" s="62" t="s">
        <v>134</v>
      </c>
      <c r="C33" s="37" t="s">
        <v>294</v>
      </c>
      <c r="D33" s="37" t="s">
        <v>294</v>
      </c>
      <c r="E33" s="38"/>
      <c r="F33" s="38"/>
      <c r="G33" s="57">
        <v>0</v>
      </c>
      <c r="H33" s="7"/>
    </row>
    <row r="34" spans="1:8" ht="15.75">
      <c r="A34" s="67" t="s">
        <v>303</v>
      </c>
      <c r="B34" s="62" t="s">
        <v>136</v>
      </c>
      <c r="C34" s="37" t="s">
        <v>294</v>
      </c>
      <c r="D34" s="37" t="s">
        <v>294</v>
      </c>
      <c r="E34" s="38"/>
      <c r="F34" s="38"/>
      <c r="G34" s="57">
        <v>0</v>
      </c>
      <c r="H34" s="7"/>
    </row>
    <row r="35" spans="1:8" ht="15.75">
      <c r="A35" s="67" t="s">
        <v>5</v>
      </c>
      <c r="B35" s="131" t="s">
        <v>121</v>
      </c>
      <c r="C35" s="38"/>
      <c r="D35" s="38"/>
      <c r="E35" s="38"/>
      <c r="F35" s="38"/>
      <c r="G35" s="57"/>
      <c r="H35" s="7"/>
    </row>
    <row r="36" spans="1:8" ht="15.75">
      <c r="A36" s="67" t="s">
        <v>304</v>
      </c>
      <c r="B36" s="62" t="s">
        <v>285</v>
      </c>
      <c r="C36" s="38" t="s">
        <v>457</v>
      </c>
      <c r="D36" s="38" t="str">
        <f>C36</f>
        <v>март 2017 г.</v>
      </c>
      <c r="E36" s="38"/>
      <c r="F36" s="38"/>
      <c r="G36" s="57">
        <v>0</v>
      </c>
      <c r="H36" s="7"/>
    </row>
    <row r="37" spans="1:8" ht="31.5" customHeight="1">
      <c r="A37" s="67" t="s">
        <v>305</v>
      </c>
      <c r="B37" s="130" t="s">
        <v>138</v>
      </c>
      <c r="C37" s="38" t="s">
        <v>294</v>
      </c>
      <c r="D37" s="38" t="s">
        <v>294</v>
      </c>
      <c r="E37" s="38"/>
      <c r="F37" s="38"/>
      <c r="G37" s="57">
        <v>0</v>
      </c>
      <c r="H37" s="7"/>
    </row>
    <row r="38" spans="1:8" ht="33.75" customHeight="1">
      <c r="A38" s="67" t="s">
        <v>306</v>
      </c>
      <c r="B38" s="130" t="s">
        <v>139</v>
      </c>
      <c r="C38" s="38" t="s">
        <v>294</v>
      </c>
      <c r="D38" s="38" t="s">
        <v>294</v>
      </c>
      <c r="E38" s="38"/>
      <c r="F38" s="38"/>
      <c r="G38" s="57">
        <v>0</v>
      </c>
      <c r="H38" s="7"/>
    </row>
    <row r="39" spans="1:8" ht="47.25">
      <c r="A39" s="67" t="s">
        <v>58</v>
      </c>
      <c r="B39" s="131" t="s">
        <v>140</v>
      </c>
      <c r="C39" s="38"/>
      <c r="D39" s="38"/>
      <c r="E39" s="38"/>
      <c r="F39" s="38"/>
      <c r="G39" s="57"/>
      <c r="H39" s="7"/>
    </row>
    <row r="40" spans="1:8" ht="31.5">
      <c r="A40" s="67" t="s">
        <v>307</v>
      </c>
      <c r="B40" s="62" t="s">
        <v>286</v>
      </c>
      <c r="C40" s="38" t="s">
        <v>294</v>
      </c>
      <c r="D40" s="38" t="s">
        <v>294</v>
      </c>
      <c r="E40" s="38"/>
      <c r="F40" s="38"/>
      <c r="G40" s="57">
        <v>0</v>
      </c>
      <c r="H40" s="7"/>
    </row>
    <row r="41" spans="1:8" ht="15.75">
      <c r="A41" s="67" t="s">
        <v>308</v>
      </c>
      <c r="B41" s="62" t="s">
        <v>142</v>
      </c>
      <c r="C41" s="38" t="s">
        <v>507</v>
      </c>
      <c r="D41" s="38" t="str">
        <f aca="true" t="shared" si="0" ref="D41:D47">C41</f>
        <v>апрель 2017 г</v>
      </c>
      <c r="E41" s="38"/>
      <c r="F41" s="38"/>
      <c r="G41" s="57">
        <v>0</v>
      </c>
      <c r="H41" s="7"/>
    </row>
    <row r="42" spans="1:8" ht="16.5" customHeight="1">
      <c r="A42" s="67" t="s">
        <v>309</v>
      </c>
      <c r="B42" s="62" t="s">
        <v>143</v>
      </c>
      <c r="C42" s="38" t="s">
        <v>458</v>
      </c>
      <c r="D42" s="38" t="s">
        <v>458</v>
      </c>
      <c r="E42" s="38"/>
      <c r="F42" s="38"/>
      <c r="G42" s="57">
        <v>0</v>
      </c>
      <c r="H42" s="7"/>
    </row>
    <row r="43" spans="1:8" ht="15.75">
      <c r="A43" s="67" t="s">
        <v>310</v>
      </c>
      <c r="B43" s="62" t="s">
        <v>145</v>
      </c>
      <c r="C43" s="38" t="s">
        <v>294</v>
      </c>
      <c r="D43" s="38" t="s">
        <v>294</v>
      </c>
      <c r="E43" s="38"/>
      <c r="F43" s="38"/>
      <c r="G43" s="57">
        <v>0</v>
      </c>
      <c r="H43" s="7"/>
    </row>
    <row r="44" spans="1:8" ht="15.75">
      <c r="A44" s="67" t="s">
        <v>311</v>
      </c>
      <c r="B44" s="62" t="s">
        <v>147</v>
      </c>
      <c r="C44" s="38" t="s">
        <v>459</v>
      </c>
      <c r="D44" s="38" t="str">
        <f t="shared" si="0"/>
        <v>июнь 2017 г.</v>
      </c>
      <c r="E44" s="38"/>
      <c r="F44" s="38"/>
      <c r="G44" s="57">
        <v>0</v>
      </c>
      <c r="H44" s="7"/>
    </row>
    <row r="45" spans="1:8" ht="31.5">
      <c r="A45" s="67" t="s">
        <v>60</v>
      </c>
      <c r="B45" s="131" t="s">
        <v>126</v>
      </c>
      <c r="C45" s="38"/>
      <c r="D45" s="38"/>
      <c r="E45" s="38"/>
      <c r="F45" s="38"/>
      <c r="G45" s="57"/>
      <c r="H45" s="7"/>
    </row>
    <row r="46" spans="1:8" ht="31.5">
      <c r="A46" s="67" t="s">
        <v>312</v>
      </c>
      <c r="B46" s="62" t="s">
        <v>127</v>
      </c>
      <c r="C46" s="38" t="s">
        <v>511</v>
      </c>
      <c r="D46" s="38" t="str">
        <f t="shared" si="0"/>
        <v>август 2017 г</v>
      </c>
      <c r="E46" s="38"/>
      <c r="F46" s="38"/>
      <c r="G46" s="57">
        <v>0</v>
      </c>
      <c r="H46" s="7"/>
    </row>
    <row r="47" spans="1:8" ht="63">
      <c r="A47" s="67" t="s">
        <v>313</v>
      </c>
      <c r="B47" s="130" t="s">
        <v>149</v>
      </c>
      <c r="C47" s="38" t="s">
        <v>294</v>
      </c>
      <c r="D47" s="38" t="str">
        <f t="shared" si="0"/>
        <v>-</v>
      </c>
      <c r="E47" s="38"/>
      <c r="F47" s="38"/>
      <c r="G47" s="57">
        <v>0</v>
      </c>
      <c r="H47" s="7"/>
    </row>
    <row r="48" spans="1:8" ht="17.25" customHeight="1">
      <c r="A48" s="67" t="s">
        <v>314</v>
      </c>
      <c r="B48" s="62" t="s">
        <v>287</v>
      </c>
      <c r="C48" s="38" t="s">
        <v>294</v>
      </c>
      <c r="D48" s="38" t="s">
        <v>294</v>
      </c>
      <c r="E48" s="38"/>
      <c r="F48" s="38"/>
      <c r="G48" s="57">
        <v>0</v>
      </c>
      <c r="H48" s="7"/>
    </row>
    <row r="49" spans="1:8" ht="31.5">
      <c r="A49" s="67" t="s">
        <v>315</v>
      </c>
      <c r="B49" s="62" t="s">
        <v>288</v>
      </c>
      <c r="C49" s="38" t="s">
        <v>510</v>
      </c>
      <c r="D49" s="38" t="s">
        <v>510</v>
      </c>
      <c r="E49" s="38"/>
      <c r="F49" s="38"/>
      <c r="G49" s="57">
        <v>0</v>
      </c>
      <c r="H49" s="7"/>
    </row>
    <row r="50" spans="1:8" ht="15.75">
      <c r="A50" s="730" t="s">
        <v>289</v>
      </c>
      <c r="B50" s="732"/>
      <c r="C50" s="732"/>
      <c r="D50" s="732"/>
      <c r="E50" s="732"/>
      <c r="F50" s="732"/>
      <c r="G50" s="732"/>
      <c r="H50" s="802"/>
    </row>
    <row r="51" spans="1:8" ht="38.25" customHeight="1">
      <c r="A51" s="730" t="str">
        <f>'Формат ФСТ'!B13</f>
        <v>Установка комплекса телемеханики в  распределительной трансформаторной подстанции РТП-2, расположенной по адресу: г. Москва, п. Внуковское, ул. Летчика Грицевца, 9</v>
      </c>
      <c r="B51" s="803"/>
      <c r="C51" s="803"/>
      <c r="D51" s="803"/>
      <c r="E51" s="803"/>
      <c r="F51" s="803"/>
      <c r="G51" s="803"/>
      <c r="H51" s="804"/>
    </row>
    <row r="52" spans="1:8" ht="15.75">
      <c r="A52" s="58">
        <v>1</v>
      </c>
      <c r="B52" s="131" t="s">
        <v>128</v>
      </c>
      <c r="C52" s="37" t="s">
        <v>294</v>
      </c>
      <c r="D52" s="37" t="s">
        <v>294</v>
      </c>
      <c r="E52" s="37"/>
      <c r="F52" s="37"/>
      <c r="G52" s="57"/>
      <c r="H52" s="14"/>
    </row>
    <row r="53" spans="1:8" ht="15.75">
      <c r="A53" s="58" t="s">
        <v>298</v>
      </c>
      <c r="B53" s="129" t="s">
        <v>129</v>
      </c>
      <c r="C53" s="37" t="s">
        <v>294</v>
      </c>
      <c r="D53" s="37" t="s">
        <v>294</v>
      </c>
      <c r="E53" s="37"/>
      <c r="F53" s="37"/>
      <c r="G53" s="57">
        <v>0</v>
      </c>
      <c r="H53" s="14"/>
    </row>
    <row r="54" spans="1:8" ht="15.75">
      <c r="A54" s="58" t="s">
        <v>299</v>
      </c>
      <c r="B54" s="129" t="s">
        <v>130</v>
      </c>
      <c r="C54" s="37" t="s">
        <v>294</v>
      </c>
      <c r="D54" s="37" t="s">
        <v>294</v>
      </c>
      <c r="E54" s="37"/>
      <c r="F54" s="37"/>
      <c r="G54" s="57">
        <v>0</v>
      </c>
      <c r="H54" s="14"/>
    </row>
    <row r="55" spans="1:8" ht="31.5" customHeight="1">
      <c r="A55" s="67" t="s">
        <v>300</v>
      </c>
      <c r="B55" s="62" t="s">
        <v>283</v>
      </c>
      <c r="C55" s="37" t="s">
        <v>294</v>
      </c>
      <c r="D55" s="37" t="s">
        <v>294</v>
      </c>
      <c r="E55" s="38"/>
      <c r="F55" s="38"/>
      <c r="G55" s="57">
        <v>0</v>
      </c>
      <c r="H55" s="7"/>
    </row>
    <row r="56" spans="1:8" ht="16.5" customHeight="1">
      <c r="A56" s="67" t="s">
        <v>301</v>
      </c>
      <c r="B56" s="129" t="s">
        <v>132</v>
      </c>
      <c r="C56" s="37" t="s">
        <v>294</v>
      </c>
      <c r="D56" s="37" t="s">
        <v>294</v>
      </c>
      <c r="E56" s="38"/>
      <c r="F56" s="38"/>
      <c r="G56" s="57">
        <v>0</v>
      </c>
      <c r="H56" s="7"/>
    </row>
    <row r="57" spans="1:8" ht="31.5">
      <c r="A57" s="67" t="s">
        <v>302</v>
      </c>
      <c r="B57" s="62" t="s">
        <v>134</v>
      </c>
      <c r="C57" s="37" t="s">
        <v>294</v>
      </c>
      <c r="D57" s="37" t="s">
        <v>294</v>
      </c>
      <c r="E57" s="38"/>
      <c r="F57" s="38"/>
      <c r="G57" s="57">
        <v>0</v>
      </c>
      <c r="H57" s="7"/>
    </row>
    <row r="58" spans="1:8" ht="15.75">
      <c r="A58" s="67" t="s">
        <v>303</v>
      </c>
      <c r="B58" s="62" t="s">
        <v>136</v>
      </c>
      <c r="C58" s="37" t="s">
        <v>294</v>
      </c>
      <c r="D58" s="37" t="s">
        <v>294</v>
      </c>
      <c r="E58" s="38"/>
      <c r="F58" s="38"/>
      <c r="G58" s="57">
        <v>0</v>
      </c>
      <c r="H58" s="7"/>
    </row>
    <row r="59" spans="1:8" ht="15.75">
      <c r="A59" s="67" t="s">
        <v>5</v>
      </c>
      <c r="B59" s="131" t="s">
        <v>121</v>
      </c>
      <c r="C59" s="38"/>
      <c r="D59" s="38"/>
      <c r="E59" s="38"/>
      <c r="F59" s="38"/>
      <c r="G59" s="57"/>
      <c r="H59" s="7"/>
    </row>
    <row r="60" spans="1:8" ht="15.75">
      <c r="A60" s="67" t="s">
        <v>304</v>
      </c>
      <c r="B60" s="62" t="s">
        <v>285</v>
      </c>
      <c r="C60" s="38" t="s">
        <v>457</v>
      </c>
      <c r="D60" s="38" t="str">
        <f>C60</f>
        <v>март 2017 г.</v>
      </c>
      <c r="E60" s="38"/>
      <c r="F60" s="38"/>
      <c r="G60" s="57">
        <v>0</v>
      </c>
      <c r="H60" s="7"/>
    </row>
    <row r="61" spans="1:8" ht="31.5" customHeight="1">
      <c r="A61" s="67" t="s">
        <v>305</v>
      </c>
      <c r="B61" s="130" t="s">
        <v>138</v>
      </c>
      <c r="C61" s="38" t="s">
        <v>294</v>
      </c>
      <c r="D61" s="38" t="s">
        <v>294</v>
      </c>
      <c r="E61" s="38"/>
      <c r="F61" s="38"/>
      <c r="G61" s="57">
        <v>0</v>
      </c>
      <c r="H61" s="7"/>
    </row>
    <row r="62" spans="1:8" ht="33.75" customHeight="1">
      <c r="A62" s="67" t="s">
        <v>306</v>
      </c>
      <c r="B62" s="130" t="s">
        <v>139</v>
      </c>
      <c r="C62" s="38" t="s">
        <v>294</v>
      </c>
      <c r="D62" s="38" t="s">
        <v>294</v>
      </c>
      <c r="E62" s="38"/>
      <c r="F62" s="38"/>
      <c r="G62" s="57">
        <v>0</v>
      </c>
      <c r="H62" s="7"/>
    </row>
    <row r="63" spans="1:8" ht="47.25">
      <c r="A63" s="67" t="s">
        <v>58</v>
      </c>
      <c r="B63" s="131" t="s">
        <v>140</v>
      </c>
      <c r="C63" s="38"/>
      <c r="D63" s="38"/>
      <c r="E63" s="38"/>
      <c r="F63" s="38"/>
      <c r="G63" s="57"/>
      <c r="H63" s="7"/>
    </row>
    <row r="64" spans="1:8" ht="31.5">
      <c r="A64" s="67" t="s">
        <v>307</v>
      </c>
      <c r="B64" s="62" t="s">
        <v>286</v>
      </c>
      <c r="C64" s="38" t="s">
        <v>294</v>
      </c>
      <c r="D64" s="38" t="s">
        <v>294</v>
      </c>
      <c r="E64" s="38"/>
      <c r="F64" s="38"/>
      <c r="G64" s="57">
        <v>0</v>
      </c>
      <c r="H64" s="7"/>
    </row>
    <row r="65" spans="1:8" ht="15.75">
      <c r="A65" s="67" t="s">
        <v>308</v>
      </c>
      <c r="B65" s="62" t="s">
        <v>142</v>
      </c>
      <c r="C65" s="38" t="s">
        <v>507</v>
      </c>
      <c r="D65" s="38" t="s">
        <v>507</v>
      </c>
      <c r="E65" s="38"/>
      <c r="F65" s="38"/>
      <c r="G65" s="57">
        <v>0</v>
      </c>
      <c r="H65" s="7"/>
    </row>
    <row r="66" spans="1:8" ht="16.5" customHeight="1">
      <c r="A66" s="67" t="s">
        <v>309</v>
      </c>
      <c r="B66" s="62" t="s">
        <v>143</v>
      </c>
      <c r="C66" s="38" t="s">
        <v>458</v>
      </c>
      <c r="D66" s="38" t="s">
        <v>458</v>
      </c>
      <c r="E66" s="38"/>
      <c r="F66" s="38"/>
      <c r="G66" s="57">
        <v>0</v>
      </c>
      <c r="H66" s="7"/>
    </row>
    <row r="67" spans="1:8" ht="15.75">
      <c r="A67" s="67" t="s">
        <v>310</v>
      </c>
      <c r="B67" s="62" t="s">
        <v>145</v>
      </c>
      <c r="C67" s="38" t="s">
        <v>294</v>
      </c>
      <c r="D67" s="38" t="s">
        <v>294</v>
      </c>
      <c r="E67" s="38"/>
      <c r="F67" s="38"/>
      <c r="G67" s="57">
        <v>0</v>
      </c>
      <c r="H67" s="7"/>
    </row>
    <row r="68" spans="1:8" ht="15.75">
      <c r="A68" s="67" t="s">
        <v>311</v>
      </c>
      <c r="B68" s="62" t="s">
        <v>147</v>
      </c>
      <c r="C68" s="38" t="s">
        <v>459</v>
      </c>
      <c r="D68" s="38" t="s">
        <v>459</v>
      </c>
      <c r="E68" s="38"/>
      <c r="F68" s="38"/>
      <c r="G68" s="57">
        <v>0</v>
      </c>
      <c r="H68" s="7"/>
    </row>
    <row r="69" spans="1:8" ht="31.5">
      <c r="A69" s="67" t="s">
        <v>60</v>
      </c>
      <c r="B69" s="131" t="s">
        <v>126</v>
      </c>
      <c r="C69" s="38"/>
      <c r="D69" s="38"/>
      <c r="E69" s="38"/>
      <c r="F69" s="38"/>
      <c r="G69" s="57"/>
      <c r="H69" s="7"/>
    </row>
    <row r="70" spans="1:8" ht="31.5">
      <c r="A70" s="67" t="s">
        <v>312</v>
      </c>
      <c r="B70" s="62" t="s">
        <v>127</v>
      </c>
      <c r="C70" s="38" t="s">
        <v>511</v>
      </c>
      <c r="D70" s="38" t="s">
        <v>511</v>
      </c>
      <c r="E70" s="38"/>
      <c r="F70" s="38"/>
      <c r="G70" s="57">
        <v>0</v>
      </c>
      <c r="H70" s="7"/>
    </row>
    <row r="71" spans="1:8" ht="63">
      <c r="A71" s="67" t="s">
        <v>313</v>
      </c>
      <c r="B71" s="130" t="s">
        <v>149</v>
      </c>
      <c r="C71" s="38" t="s">
        <v>294</v>
      </c>
      <c r="D71" s="38" t="s">
        <v>294</v>
      </c>
      <c r="E71" s="38"/>
      <c r="F71" s="38"/>
      <c r="G71" s="57">
        <v>0</v>
      </c>
      <c r="H71" s="7"/>
    </row>
    <row r="72" spans="1:8" ht="17.25" customHeight="1">
      <c r="A72" s="67" t="s">
        <v>314</v>
      </c>
      <c r="B72" s="62" t="s">
        <v>287</v>
      </c>
      <c r="C72" s="38" t="s">
        <v>294</v>
      </c>
      <c r="D72" s="38" t="s">
        <v>294</v>
      </c>
      <c r="E72" s="38"/>
      <c r="F72" s="38"/>
      <c r="G72" s="57">
        <v>0</v>
      </c>
      <c r="H72" s="7"/>
    </row>
    <row r="73" spans="1:8" ht="31.5">
      <c r="A73" s="67" t="s">
        <v>315</v>
      </c>
      <c r="B73" s="62" t="s">
        <v>288</v>
      </c>
      <c r="C73" s="38" t="s">
        <v>510</v>
      </c>
      <c r="D73" s="38" t="s">
        <v>510</v>
      </c>
      <c r="E73" s="38"/>
      <c r="F73" s="38"/>
      <c r="G73" s="57">
        <v>0</v>
      </c>
      <c r="H73" s="7"/>
    </row>
    <row r="74" spans="1:8" ht="19.5" customHeight="1">
      <c r="A74" s="730" t="s">
        <v>290</v>
      </c>
      <c r="B74" s="732"/>
      <c r="C74" s="732"/>
      <c r="D74" s="732"/>
      <c r="E74" s="732"/>
      <c r="F74" s="732"/>
      <c r="G74" s="732"/>
      <c r="H74" s="802"/>
    </row>
    <row r="75" spans="1:8" ht="35.25" customHeight="1">
      <c r="A75" s="730" t="str">
        <f>'Формат ФСТ'!B14</f>
        <v>Установка комплекса телемеханики в трансформаторной подстанции ТП-5, расположенной по адресу: г. Москва, п. Внуковское, ул. Авиаконструктора Петлякова, 17, стр. 1</v>
      </c>
      <c r="B75" s="732"/>
      <c r="C75" s="732"/>
      <c r="D75" s="732"/>
      <c r="E75" s="732"/>
      <c r="F75" s="732"/>
      <c r="G75" s="732"/>
      <c r="H75" s="802"/>
    </row>
    <row r="76" spans="1:8" ht="15.75">
      <c r="A76" s="58">
        <v>1</v>
      </c>
      <c r="B76" s="131" t="s">
        <v>128</v>
      </c>
      <c r="C76" s="37" t="s">
        <v>294</v>
      </c>
      <c r="D76" s="37" t="s">
        <v>294</v>
      </c>
      <c r="E76" s="37"/>
      <c r="F76" s="37"/>
      <c r="G76" s="57"/>
      <c r="H76" s="14"/>
    </row>
    <row r="77" spans="1:8" ht="15.75">
      <c r="A77" s="58" t="s">
        <v>298</v>
      </c>
      <c r="B77" s="129" t="s">
        <v>129</v>
      </c>
      <c r="C77" s="37" t="s">
        <v>294</v>
      </c>
      <c r="D77" s="37" t="s">
        <v>294</v>
      </c>
      <c r="E77" s="37"/>
      <c r="F77" s="37"/>
      <c r="G77" s="57">
        <v>0</v>
      </c>
      <c r="H77" s="14"/>
    </row>
    <row r="78" spans="1:8" ht="15.75">
      <c r="A78" s="58" t="s">
        <v>299</v>
      </c>
      <c r="B78" s="129" t="s">
        <v>130</v>
      </c>
      <c r="C78" s="37" t="s">
        <v>294</v>
      </c>
      <c r="D78" s="37" t="s">
        <v>294</v>
      </c>
      <c r="E78" s="37"/>
      <c r="F78" s="37"/>
      <c r="G78" s="57">
        <v>0</v>
      </c>
      <c r="H78" s="14"/>
    </row>
    <row r="79" spans="1:8" ht="31.5" customHeight="1">
      <c r="A79" s="67" t="s">
        <v>300</v>
      </c>
      <c r="B79" s="62" t="s">
        <v>283</v>
      </c>
      <c r="C79" s="37" t="s">
        <v>294</v>
      </c>
      <c r="D79" s="37" t="s">
        <v>294</v>
      </c>
      <c r="E79" s="38"/>
      <c r="F79" s="38"/>
      <c r="G79" s="57">
        <v>0</v>
      </c>
      <c r="H79" s="7"/>
    </row>
    <row r="80" spans="1:8" ht="16.5" customHeight="1">
      <c r="A80" s="67" t="s">
        <v>301</v>
      </c>
      <c r="B80" s="129" t="s">
        <v>132</v>
      </c>
      <c r="C80" s="37" t="s">
        <v>294</v>
      </c>
      <c r="D80" s="37" t="s">
        <v>294</v>
      </c>
      <c r="E80" s="38"/>
      <c r="F80" s="38"/>
      <c r="G80" s="57">
        <v>0</v>
      </c>
      <c r="H80" s="7"/>
    </row>
    <row r="81" spans="1:8" ht="31.5">
      <c r="A81" s="67" t="s">
        <v>302</v>
      </c>
      <c r="B81" s="62" t="s">
        <v>134</v>
      </c>
      <c r="C81" s="37" t="s">
        <v>294</v>
      </c>
      <c r="D81" s="37" t="s">
        <v>294</v>
      </c>
      <c r="E81" s="38"/>
      <c r="F81" s="38"/>
      <c r="G81" s="57">
        <v>0</v>
      </c>
      <c r="H81" s="7"/>
    </row>
    <row r="82" spans="1:8" ht="15.75">
      <c r="A82" s="67" t="s">
        <v>303</v>
      </c>
      <c r="B82" s="62" t="s">
        <v>136</v>
      </c>
      <c r="C82" s="37" t="s">
        <v>294</v>
      </c>
      <c r="D82" s="37" t="s">
        <v>294</v>
      </c>
      <c r="E82" s="38"/>
      <c r="F82" s="38"/>
      <c r="G82" s="57">
        <v>0</v>
      </c>
      <c r="H82" s="7"/>
    </row>
    <row r="83" spans="1:8" ht="15.75">
      <c r="A83" s="67" t="s">
        <v>5</v>
      </c>
      <c r="B83" s="131" t="s">
        <v>121</v>
      </c>
      <c r="C83" s="38"/>
      <c r="D83" s="38"/>
      <c r="E83" s="38"/>
      <c r="F83" s="38"/>
      <c r="G83" s="57"/>
      <c r="H83" s="7"/>
    </row>
    <row r="84" spans="1:8" ht="15.75">
      <c r="A84" s="67" t="s">
        <v>304</v>
      </c>
      <c r="B84" s="62" t="s">
        <v>285</v>
      </c>
      <c r="C84" s="38" t="s">
        <v>457</v>
      </c>
      <c r="D84" s="38" t="str">
        <f>C84</f>
        <v>март 2017 г.</v>
      </c>
      <c r="E84" s="38"/>
      <c r="F84" s="38"/>
      <c r="G84" s="57">
        <v>0</v>
      </c>
      <c r="H84" s="7"/>
    </row>
    <row r="85" spans="1:8" ht="31.5" customHeight="1">
      <c r="A85" s="67" t="s">
        <v>305</v>
      </c>
      <c r="B85" s="130" t="s">
        <v>138</v>
      </c>
      <c r="C85" s="38" t="s">
        <v>294</v>
      </c>
      <c r="D85" s="38" t="s">
        <v>294</v>
      </c>
      <c r="E85" s="38"/>
      <c r="F85" s="38"/>
      <c r="G85" s="57">
        <v>0</v>
      </c>
      <c r="H85" s="7"/>
    </row>
    <row r="86" spans="1:8" ht="33.75" customHeight="1">
      <c r="A86" s="67" t="s">
        <v>306</v>
      </c>
      <c r="B86" s="130" t="s">
        <v>139</v>
      </c>
      <c r="C86" s="38" t="s">
        <v>294</v>
      </c>
      <c r="D86" s="38" t="s">
        <v>294</v>
      </c>
      <c r="E86" s="38"/>
      <c r="F86" s="38"/>
      <c r="G86" s="57">
        <v>0</v>
      </c>
      <c r="H86" s="7"/>
    </row>
    <row r="87" spans="1:8" ht="47.25">
      <c r="A87" s="67" t="s">
        <v>58</v>
      </c>
      <c r="B87" s="131" t="s">
        <v>140</v>
      </c>
      <c r="C87" s="38"/>
      <c r="D87" s="38"/>
      <c r="E87" s="38"/>
      <c r="F87" s="38"/>
      <c r="G87" s="57"/>
      <c r="H87" s="7"/>
    </row>
    <row r="88" spans="1:8" ht="31.5">
      <c r="A88" s="67" t="s">
        <v>307</v>
      </c>
      <c r="B88" s="62" t="s">
        <v>286</v>
      </c>
      <c r="C88" s="38" t="s">
        <v>294</v>
      </c>
      <c r="D88" s="38" t="s">
        <v>294</v>
      </c>
      <c r="E88" s="38"/>
      <c r="F88" s="38"/>
      <c r="G88" s="57">
        <v>0</v>
      </c>
      <c r="H88" s="7"/>
    </row>
    <row r="89" spans="1:8" ht="15.75">
      <c r="A89" s="67" t="s">
        <v>308</v>
      </c>
      <c r="B89" s="62" t="s">
        <v>142</v>
      </c>
      <c r="C89" s="38" t="s">
        <v>507</v>
      </c>
      <c r="D89" s="38" t="str">
        <f>C89</f>
        <v>апрель 2017 г</v>
      </c>
      <c r="E89" s="38"/>
      <c r="F89" s="38"/>
      <c r="G89" s="57">
        <v>0</v>
      </c>
      <c r="H89" s="7"/>
    </row>
    <row r="90" spans="1:8" ht="16.5" customHeight="1">
      <c r="A90" s="67" t="s">
        <v>309</v>
      </c>
      <c r="B90" s="62" t="s">
        <v>143</v>
      </c>
      <c r="C90" s="38" t="s">
        <v>460</v>
      </c>
      <c r="D90" s="38" t="s">
        <v>460</v>
      </c>
      <c r="E90" s="38"/>
      <c r="F90" s="38"/>
      <c r="G90" s="57">
        <v>0</v>
      </c>
      <c r="H90" s="7"/>
    </row>
    <row r="91" spans="1:8" ht="15.75">
      <c r="A91" s="67" t="s">
        <v>310</v>
      </c>
      <c r="B91" s="62" t="s">
        <v>145</v>
      </c>
      <c r="C91" s="38" t="s">
        <v>294</v>
      </c>
      <c r="D91" s="38" t="s">
        <v>294</v>
      </c>
      <c r="E91" s="38"/>
      <c r="F91" s="38"/>
      <c r="G91" s="57">
        <v>0</v>
      </c>
      <c r="H91" s="7"/>
    </row>
    <row r="92" spans="1:8" ht="15.75">
      <c r="A92" s="67" t="s">
        <v>311</v>
      </c>
      <c r="B92" s="62" t="s">
        <v>147</v>
      </c>
      <c r="C92" s="38" t="s">
        <v>508</v>
      </c>
      <c r="D92" s="38" t="str">
        <f>C92</f>
        <v>август 2017 г.</v>
      </c>
      <c r="E92" s="38"/>
      <c r="F92" s="38"/>
      <c r="G92" s="57">
        <v>0</v>
      </c>
      <c r="H92" s="7"/>
    </row>
    <row r="93" spans="1:8" ht="31.5">
      <c r="A93" s="67" t="s">
        <v>60</v>
      </c>
      <c r="B93" s="131" t="s">
        <v>126</v>
      </c>
      <c r="C93" s="38"/>
      <c r="D93" s="38"/>
      <c r="E93" s="38"/>
      <c r="F93" s="38"/>
      <c r="G93" s="57"/>
      <c r="H93" s="7"/>
    </row>
    <row r="94" spans="1:8" ht="31.5">
      <c r="A94" s="67" t="s">
        <v>312</v>
      </c>
      <c r="B94" s="62" t="s">
        <v>127</v>
      </c>
      <c r="C94" s="38" t="s">
        <v>510</v>
      </c>
      <c r="D94" s="38" t="str">
        <f>C94</f>
        <v>сентябрь 2017 г</v>
      </c>
      <c r="E94" s="38"/>
      <c r="F94" s="38"/>
      <c r="G94" s="57">
        <v>0</v>
      </c>
      <c r="H94" s="7"/>
    </row>
    <row r="95" spans="1:8" ht="63">
      <c r="A95" s="67" t="s">
        <v>313</v>
      </c>
      <c r="B95" s="130" t="s">
        <v>149</v>
      </c>
      <c r="C95" s="38" t="s">
        <v>294</v>
      </c>
      <c r="D95" s="38" t="str">
        <f>C95</f>
        <v>-</v>
      </c>
      <c r="E95" s="38"/>
      <c r="F95" s="38"/>
      <c r="G95" s="57">
        <v>0</v>
      </c>
      <c r="H95" s="7"/>
    </row>
    <row r="96" spans="1:8" ht="17.25" customHeight="1">
      <c r="A96" s="67" t="s">
        <v>314</v>
      </c>
      <c r="B96" s="62" t="s">
        <v>287</v>
      </c>
      <c r="C96" s="38" t="s">
        <v>294</v>
      </c>
      <c r="D96" s="38" t="s">
        <v>294</v>
      </c>
      <c r="E96" s="38"/>
      <c r="F96" s="38"/>
      <c r="G96" s="57">
        <v>0</v>
      </c>
      <c r="H96" s="7"/>
    </row>
    <row r="97" spans="1:8" ht="31.5">
      <c r="A97" s="67" t="s">
        <v>315</v>
      </c>
      <c r="B97" s="62" t="s">
        <v>288</v>
      </c>
      <c r="C97" s="38" t="s">
        <v>509</v>
      </c>
      <c r="D97" s="38" t="str">
        <f>C97</f>
        <v>октябрь 2017 г</v>
      </c>
      <c r="E97" s="38"/>
      <c r="F97" s="38"/>
      <c r="G97" s="57">
        <v>0</v>
      </c>
      <c r="H97" s="7"/>
    </row>
    <row r="98" spans="1:8" ht="21" customHeight="1">
      <c r="A98" s="730" t="s">
        <v>291</v>
      </c>
      <c r="B98" s="732"/>
      <c r="C98" s="732"/>
      <c r="D98" s="732"/>
      <c r="E98" s="732"/>
      <c r="F98" s="732"/>
      <c r="G98" s="732"/>
      <c r="H98" s="802"/>
    </row>
    <row r="99" spans="1:8" ht="36.75" customHeight="1">
      <c r="A99" s="730" t="str">
        <f>'Формат ФСТ'!B15</f>
        <v>Установка комплекса телемеханики в трансформаторной подстанции ТП-6, расположенной по адресу: г. Москва, п. Внуковское, ул. Авиаконструктора Петлякова, 3</v>
      </c>
      <c r="B99" s="732"/>
      <c r="C99" s="732"/>
      <c r="D99" s="732"/>
      <c r="E99" s="732"/>
      <c r="F99" s="732"/>
      <c r="G99" s="732"/>
      <c r="H99" s="802"/>
    </row>
    <row r="100" spans="1:8" ht="15.75">
      <c r="A100" s="58">
        <v>1</v>
      </c>
      <c r="B100" s="131" t="s">
        <v>128</v>
      </c>
      <c r="C100" s="37" t="s">
        <v>294</v>
      </c>
      <c r="D100" s="37" t="s">
        <v>294</v>
      </c>
      <c r="E100" s="37"/>
      <c r="F100" s="37"/>
      <c r="G100" s="57"/>
      <c r="H100" s="14"/>
    </row>
    <row r="101" spans="1:8" ht="15.75">
      <c r="A101" s="58" t="s">
        <v>298</v>
      </c>
      <c r="B101" s="129" t="s">
        <v>129</v>
      </c>
      <c r="C101" s="37" t="s">
        <v>294</v>
      </c>
      <c r="D101" s="37" t="s">
        <v>294</v>
      </c>
      <c r="E101" s="37"/>
      <c r="F101" s="37"/>
      <c r="G101" s="57">
        <v>0</v>
      </c>
      <c r="H101" s="14"/>
    </row>
    <row r="102" spans="1:8" ht="15.75">
      <c r="A102" s="58" t="s">
        <v>299</v>
      </c>
      <c r="B102" s="129" t="s">
        <v>130</v>
      </c>
      <c r="C102" s="37" t="s">
        <v>294</v>
      </c>
      <c r="D102" s="37" t="s">
        <v>294</v>
      </c>
      <c r="E102" s="37"/>
      <c r="F102" s="37"/>
      <c r="G102" s="57">
        <v>0</v>
      </c>
      <c r="H102" s="14"/>
    </row>
    <row r="103" spans="1:8" ht="31.5" customHeight="1">
      <c r="A103" s="67" t="s">
        <v>300</v>
      </c>
      <c r="B103" s="62" t="s">
        <v>283</v>
      </c>
      <c r="C103" s="37" t="s">
        <v>294</v>
      </c>
      <c r="D103" s="37" t="s">
        <v>294</v>
      </c>
      <c r="E103" s="38"/>
      <c r="F103" s="38"/>
      <c r="G103" s="57">
        <v>0</v>
      </c>
      <c r="H103" s="7"/>
    </row>
    <row r="104" spans="1:8" ht="16.5" customHeight="1">
      <c r="A104" s="67" t="s">
        <v>301</v>
      </c>
      <c r="B104" s="129" t="s">
        <v>132</v>
      </c>
      <c r="C104" s="37" t="s">
        <v>294</v>
      </c>
      <c r="D104" s="37" t="s">
        <v>294</v>
      </c>
      <c r="E104" s="38"/>
      <c r="F104" s="38"/>
      <c r="G104" s="57">
        <v>0</v>
      </c>
      <c r="H104" s="7"/>
    </row>
    <row r="105" spans="1:8" ht="31.5">
      <c r="A105" s="67" t="s">
        <v>302</v>
      </c>
      <c r="B105" s="62" t="s">
        <v>134</v>
      </c>
      <c r="C105" s="37" t="s">
        <v>294</v>
      </c>
      <c r="D105" s="37" t="s">
        <v>294</v>
      </c>
      <c r="E105" s="38"/>
      <c r="F105" s="38"/>
      <c r="G105" s="57">
        <v>0</v>
      </c>
      <c r="H105" s="7"/>
    </row>
    <row r="106" spans="1:8" ht="15.75">
      <c r="A106" s="67" t="s">
        <v>303</v>
      </c>
      <c r="B106" s="62" t="s">
        <v>136</v>
      </c>
      <c r="C106" s="37" t="s">
        <v>294</v>
      </c>
      <c r="D106" s="37" t="s">
        <v>294</v>
      </c>
      <c r="E106" s="38"/>
      <c r="F106" s="38"/>
      <c r="G106" s="57">
        <v>0</v>
      </c>
      <c r="H106" s="7"/>
    </row>
    <row r="107" spans="1:8" ht="15.75">
      <c r="A107" s="67" t="s">
        <v>5</v>
      </c>
      <c r="B107" s="131" t="s">
        <v>121</v>
      </c>
      <c r="C107" s="38"/>
      <c r="D107" s="38"/>
      <c r="E107" s="38"/>
      <c r="F107" s="38"/>
      <c r="G107" s="57"/>
      <c r="H107" s="7"/>
    </row>
    <row r="108" spans="1:8" ht="15.75">
      <c r="A108" s="67" t="s">
        <v>304</v>
      </c>
      <c r="B108" s="62" t="s">
        <v>285</v>
      </c>
      <c r="C108" s="38" t="s">
        <v>457</v>
      </c>
      <c r="D108" s="38" t="str">
        <f>C108</f>
        <v>март 2017 г.</v>
      </c>
      <c r="E108" s="38"/>
      <c r="F108" s="38"/>
      <c r="G108" s="57">
        <v>0</v>
      </c>
      <c r="H108" s="7"/>
    </row>
    <row r="109" spans="1:8" ht="31.5" customHeight="1">
      <c r="A109" s="67" t="s">
        <v>305</v>
      </c>
      <c r="B109" s="130" t="s">
        <v>138</v>
      </c>
      <c r="C109" s="38" t="s">
        <v>294</v>
      </c>
      <c r="D109" s="38" t="s">
        <v>294</v>
      </c>
      <c r="E109" s="38"/>
      <c r="F109" s="38"/>
      <c r="G109" s="57">
        <v>0</v>
      </c>
      <c r="H109" s="7"/>
    </row>
    <row r="110" spans="1:8" ht="33.75" customHeight="1">
      <c r="A110" s="67" t="s">
        <v>306</v>
      </c>
      <c r="B110" s="130" t="s">
        <v>139</v>
      </c>
      <c r="C110" s="38" t="s">
        <v>294</v>
      </c>
      <c r="D110" s="38" t="s">
        <v>294</v>
      </c>
      <c r="E110" s="38"/>
      <c r="F110" s="38"/>
      <c r="G110" s="57">
        <v>0</v>
      </c>
      <c r="H110" s="7"/>
    </row>
    <row r="111" spans="1:8" ht="47.25">
      <c r="A111" s="67" t="s">
        <v>58</v>
      </c>
      <c r="B111" s="131" t="s">
        <v>140</v>
      </c>
      <c r="C111" s="38"/>
      <c r="D111" s="38"/>
      <c r="E111" s="38"/>
      <c r="F111" s="38"/>
      <c r="G111" s="57"/>
      <c r="H111" s="7"/>
    </row>
    <row r="112" spans="1:8" ht="31.5">
      <c r="A112" s="67" t="s">
        <v>307</v>
      </c>
      <c r="B112" s="62" t="s">
        <v>286</v>
      </c>
      <c r="C112" s="38" t="s">
        <v>294</v>
      </c>
      <c r="D112" s="38" t="s">
        <v>294</v>
      </c>
      <c r="E112" s="38"/>
      <c r="F112" s="38"/>
      <c r="G112" s="57">
        <v>0</v>
      </c>
      <c r="H112" s="7"/>
    </row>
    <row r="113" spans="1:8" ht="15.75">
      <c r="A113" s="67" t="s">
        <v>308</v>
      </c>
      <c r="B113" s="62" t="s">
        <v>142</v>
      </c>
      <c r="C113" s="38" t="s">
        <v>507</v>
      </c>
      <c r="D113" s="38" t="str">
        <f>C113</f>
        <v>апрель 2017 г</v>
      </c>
      <c r="E113" s="38"/>
      <c r="F113" s="38"/>
      <c r="G113" s="57">
        <v>0</v>
      </c>
      <c r="H113" s="7"/>
    </row>
    <row r="114" spans="1:8" ht="16.5" customHeight="1">
      <c r="A114" s="67" t="s">
        <v>309</v>
      </c>
      <c r="B114" s="62" t="s">
        <v>143</v>
      </c>
      <c r="C114" s="38" t="s">
        <v>460</v>
      </c>
      <c r="D114" s="38" t="s">
        <v>460</v>
      </c>
      <c r="E114" s="38"/>
      <c r="F114" s="38"/>
      <c r="G114" s="57">
        <v>0</v>
      </c>
      <c r="H114" s="7"/>
    </row>
    <row r="115" spans="1:8" ht="15.75">
      <c r="A115" s="67" t="s">
        <v>310</v>
      </c>
      <c r="B115" s="62" t="s">
        <v>145</v>
      </c>
      <c r="C115" s="38" t="s">
        <v>294</v>
      </c>
      <c r="D115" s="38" t="s">
        <v>294</v>
      </c>
      <c r="E115" s="38"/>
      <c r="F115" s="38"/>
      <c r="G115" s="57">
        <v>0</v>
      </c>
      <c r="H115" s="7"/>
    </row>
    <row r="116" spans="1:8" ht="15.75">
      <c r="A116" s="67" t="s">
        <v>311</v>
      </c>
      <c r="B116" s="62" t="s">
        <v>147</v>
      </c>
      <c r="C116" s="38" t="s">
        <v>508</v>
      </c>
      <c r="D116" s="38" t="str">
        <f>C116</f>
        <v>август 2017 г.</v>
      </c>
      <c r="E116" s="38"/>
      <c r="F116" s="38"/>
      <c r="G116" s="57">
        <v>0</v>
      </c>
      <c r="H116" s="7"/>
    </row>
    <row r="117" spans="1:8" ht="31.5">
      <c r="A117" s="67" t="s">
        <v>60</v>
      </c>
      <c r="B117" s="131" t="s">
        <v>126</v>
      </c>
      <c r="C117" s="38"/>
      <c r="D117" s="38"/>
      <c r="E117" s="38"/>
      <c r="F117" s="38"/>
      <c r="G117" s="57"/>
      <c r="H117" s="7"/>
    </row>
    <row r="118" spans="1:8" ht="31.5">
      <c r="A118" s="67" t="s">
        <v>312</v>
      </c>
      <c r="B118" s="62" t="s">
        <v>127</v>
      </c>
      <c r="C118" s="38" t="s">
        <v>510</v>
      </c>
      <c r="D118" s="38" t="str">
        <f>C118</f>
        <v>сентябрь 2017 г</v>
      </c>
      <c r="E118" s="38"/>
      <c r="F118" s="38"/>
      <c r="G118" s="57">
        <v>0</v>
      </c>
      <c r="H118" s="7"/>
    </row>
    <row r="119" spans="1:8" ht="63">
      <c r="A119" s="67" t="s">
        <v>313</v>
      </c>
      <c r="B119" s="130" t="s">
        <v>149</v>
      </c>
      <c r="C119" s="38" t="s">
        <v>294</v>
      </c>
      <c r="D119" s="38" t="str">
        <f>C119</f>
        <v>-</v>
      </c>
      <c r="E119" s="38"/>
      <c r="F119" s="38"/>
      <c r="G119" s="57">
        <v>0</v>
      </c>
      <c r="H119" s="7"/>
    </row>
    <row r="120" spans="1:8" ht="17.25" customHeight="1">
      <c r="A120" s="67" t="s">
        <v>314</v>
      </c>
      <c r="B120" s="62" t="s">
        <v>287</v>
      </c>
      <c r="C120" s="38" t="s">
        <v>294</v>
      </c>
      <c r="D120" s="38" t="s">
        <v>294</v>
      </c>
      <c r="E120" s="38"/>
      <c r="F120" s="38"/>
      <c r="G120" s="57">
        <v>0</v>
      </c>
      <c r="H120" s="7"/>
    </row>
    <row r="121" spans="1:8" ht="31.5">
      <c r="A121" s="67" t="s">
        <v>315</v>
      </c>
      <c r="B121" s="62" t="s">
        <v>288</v>
      </c>
      <c r="C121" s="38" t="s">
        <v>509</v>
      </c>
      <c r="D121" s="38" t="str">
        <f>C121</f>
        <v>октябрь 2017 г</v>
      </c>
      <c r="E121" s="38"/>
      <c r="F121" s="38"/>
      <c r="G121" s="57">
        <v>0</v>
      </c>
      <c r="H121" s="7"/>
    </row>
    <row r="122" spans="1:8" ht="19.5" customHeight="1">
      <c r="A122" s="730" t="s">
        <v>292</v>
      </c>
      <c r="B122" s="732"/>
      <c r="C122" s="732"/>
      <c r="D122" s="732"/>
      <c r="E122" s="732"/>
      <c r="F122" s="732"/>
      <c r="G122" s="732"/>
      <c r="H122" s="802"/>
    </row>
    <row r="123" spans="1:8" ht="36.75" customHeight="1">
      <c r="A123" s="730" t="str">
        <f>'Формат ФСТ'!B16</f>
        <v>Установка комплекса телемеханики в трансформаторной подстанции ТП-20, расположенной по адресу: г. Москва, п. Внуковское, ул. Летчика Грицевца, 16, стр. 1</v>
      </c>
      <c r="B123" s="732"/>
      <c r="C123" s="732"/>
      <c r="D123" s="732"/>
      <c r="E123" s="732"/>
      <c r="F123" s="732"/>
      <c r="G123" s="732"/>
      <c r="H123" s="802"/>
    </row>
    <row r="124" spans="1:8" ht="15.75">
      <c r="A124" s="58">
        <v>1</v>
      </c>
      <c r="B124" s="131" t="s">
        <v>128</v>
      </c>
      <c r="C124" s="37" t="s">
        <v>294</v>
      </c>
      <c r="D124" s="37" t="s">
        <v>294</v>
      </c>
      <c r="E124" s="37"/>
      <c r="F124" s="37"/>
      <c r="G124" s="57"/>
      <c r="H124" s="14"/>
    </row>
    <row r="125" spans="1:8" ht="15.75">
      <c r="A125" s="58" t="s">
        <v>298</v>
      </c>
      <c r="B125" s="129" t="s">
        <v>129</v>
      </c>
      <c r="C125" s="37" t="s">
        <v>294</v>
      </c>
      <c r="D125" s="37" t="s">
        <v>294</v>
      </c>
      <c r="E125" s="37"/>
      <c r="F125" s="37"/>
      <c r="G125" s="57">
        <v>0</v>
      </c>
      <c r="H125" s="14"/>
    </row>
    <row r="126" spans="1:8" ht="15.75">
      <c r="A126" s="58" t="s">
        <v>299</v>
      </c>
      <c r="B126" s="129" t="s">
        <v>130</v>
      </c>
      <c r="C126" s="37" t="s">
        <v>294</v>
      </c>
      <c r="D126" s="37" t="s">
        <v>294</v>
      </c>
      <c r="E126" s="37"/>
      <c r="F126" s="37"/>
      <c r="G126" s="57">
        <v>0</v>
      </c>
      <c r="H126" s="14"/>
    </row>
    <row r="127" spans="1:8" ht="31.5" customHeight="1">
      <c r="A127" s="67" t="s">
        <v>300</v>
      </c>
      <c r="B127" s="62" t="s">
        <v>283</v>
      </c>
      <c r="C127" s="37" t="s">
        <v>294</v>
      </c>
      <c r="D127" s="37" t="s">
        <v>294</v>
      </c>
      <c r="E127" s="38"/>
      <c r="F127" s="38"/>
      <c r="G127" s="57">
        <v>0</v>
      </c>
      <c r="H127" s="7"/>
    </row>
    <row r="128" spans="1:8" ht="16.5" customHeight="1">
      <c r="A128" s="67" t="s">
        <v>301</v>
      </c>
      <c r="B128" s="129" t="s">
        <v>132</v>
      </c>
      <c r="C128" s="37" t="s">
        <v>294</v>
      </c>
      <c r="D128" s="37" t="s">
        <v>294</v>
      </c>
      <c r="E128" s="38"/>
      <c r="F128" s="38"/>
      <c r="G128" s="57">
        <v>0</v>
      </c>
      <c r="H128" s="7"/>
    </row>
    <row r="129" spans="1:8" ht="31.5">
      <c r="A129" s="67" t="s">
        <v>302</v>
      </c>
      <c r="B129" s="62" t="s">
        <v>134</v>
      </c>
      <c r="C129" s="37" t="s">
        <v>294</v>
      </c>
      <c r="D129" s="37" t="s">
        <v>294</v>
      </c>
      <c r="E129" s="38"/>
      <c r="F129" s="38"/>
      <c r="G129" s="57">
        <v>0</v>
      </c>
      <c r="H129" s="7"/>
    </row>
    <row r="130" spans="1:8" ht="15.75">
      <c r="A130" s="67" t="s">
        <v>303</v>
      </c>
      <c r="B130" s="62" t="s">
        <v>136</v>
      </c>
      <c r="C130" s="37" t="s">
        <v>294</v>
      </c>
      <c r="D130" s="37" t="s">
        <v>294</v>
      </c>
      <c r="E130" s="38"/>
      <c r="F130" s="38"/>
      <c r="G130" s="57">
        <v>0</v>
      </c>
      <c r="H130" s="7"/>
    </row>
    <row r="131" spans="1:8" ht="15.75">
      <c r="A131" s="67" t="s">
        <v>5</v>
      </c>
      <c r="B131" s="131" t="s">
        <v>121</v>
      </c>
      <c r="C131" s="38"/>
      <c r="D131" s="38"/>
      <c r="E131" s="38"/>
      <c r="F131" s="38"/>
      <c r="G131" s="57"/>
      <c r="H131" s="7"/>
    </row>
    <row r="132" spans="1:8" ht="15.75">
      <c r="A132" s="67" t="s">
        <v>304</v>
      </c>
      <c r="B132" s="62" t="s">
        <v>285</v>
      </c>
      <c r="C132" s="38" t="s">
        <v>457</v>
      </c>
      <c r="D132" s="38" t="str">
        <f>C132</f>
        <v>март 2017 г.</v>
      </c>
      <c r="E132" s="38"/>
      <c r="F132" s="38"/>
      <c r="G132" s="57">
        <v>0</v>
      </c>
      <c r="H132" s="7"/>
    </row>
    <row r="133" spans="1:8" ht="31.5" customHeight="1">
      <c r="A133" s="67" t="s">
        <v>305</v>
      </c>
      <c r="B133" s="130" t="s">
        <v>138</v>
      </c>
      <c r="C133" s="38" t="s">
        <v>294</v>
      </c>
      <c r="D133" s="38" t="s">
        <v>294</v>
      </c>
      <c r="E133" s="38"/>
      <c r="F133" s="38"/>
      <c r="G133" s="57">
        <v>0</v>
      </c>
      <c r="H133" s="7"/>
    </row>
    <row r="134" spans="1:8" ht="33.75" customHeight="1">
      <c r="A134" s="67" t="s">
        <v>306</v>
      </c>
      <c r="B134" s="130" t="s">
        <v>139</v>
      </c>
      <c r="C134" s="38" t="s">
        <v>294</v>
      </c>
      <c r="D134" s="38" t="s">
        <v>294</v>
      </c>
      <c r="E134" s="38"/>
      <c r="F134" s="38"/>
      <c r="G134" s="57">
        <v>0</v>
      </c>
      <c r="H134" s="7"/>
    </row>
    <row r="135" spans="1:8" ht="47.25">
      <c r="A135" s="67" t="s">
        <v>58</v>
      </c>
      <c r="B135" s="131" t="s">
        <v>140</v>
      </c>
      <c r="C135" s="38"/>
      <c r="D135" s="38"/>
      <c r="E135" s="38"/>
      <c r="F135" s="38"/>
      <c r="G135" s="57"/>
      <c r="H135" s="7"/>
    </row>
    <row r="136" spans="1:8" ht="31.5">
      <c r="A136" s="67" t="s">
        <v>307</v>
      </c>
      <c r="B136" s="62" t="s">
        <v>286</v>
      </c>
      <c r="C136" s="38" t="s">
        <v>294</v>
      </c>
      <c r="D136" s="38" t="s">
        <v>294</v>
      </c>
      <c r="E136" s="38"/>
      <c r="F136" s="38"/>
      <c r="G136" s="57">
        <v>0</v>
      </c>
      <c r="H136" s="7"/>
    </row>
    <row r="137" spans="1:8" ht="15.75">
      <c r="A137" s="67" t="s">
        <v>308</v>
      </c>
      <c r="B137" s="62" t="s">
        <v>142</v>
      </c>
      <c r="C137" s="38" t="s">
        <v>507</v>
      </c>
      <c r="D137" s="38" t="str">
        <f>C137</f>
        <v>апрель 2017 г</v>
      </c>
      <c r="E137" s="38"/>
      <c r="F137" s="38"/>
      <c r="G137" s="57">
        <v>0</v>
      </c>
      <c r="H137" s="7"/>
    </row>
    <row r="138" spans="1:8" ht="16.5" customHeight="1">
      <c r="A138" s="67" t="s">
        <v>309</v>
      </c>
      <c r="B138" s="62" t="s">
        <v>143</v>
      </c>
      <c r="C138" s="38" t="s">
        <v>460</v>
      </c>
      <c r="D138" s="38" t="s">
        <v>460</v>
      </c>
      <c r="E138" s="38"/>
      <c r="F138" s="38"/>
      <c r="G138" s="57">
        <v>0</v>
      </c>
      <c r="H138" s="7"/>
    </row>
    <row r="139" spans="1:8" ht="15.75">
      <c r="A139" s="67" t="s">
        <v>310</v>
      </c>
      <c r="B139" s="62" t="s">
        <v>145</v>
      </c>
      <c r="C139" s="38" t="s">
        <v>294</v>
      </c>
      <c r="D139" s="38" t="s">
        <v>294</v>
      </c>
      <c r="E139" s="38"/>
      <c r="F139" s="38"/>
      <c r="G139" s="57">
        <v>0</v>
      </c>
      <c r="H139" s="7"/>
    </row>
    <row r="140" spans="1:8" ht="15.75">
      <c r="A140" s="67" t="s">
        <v>311</v>
      </c>
      <c r="B140" s="62" t="s">
        <v>147</v>
      </c>
      <c r="C140" s="38" t="s">
        <v>508</v>
      </c>
      <c r="D140" s="38" t="str">
        <f>C140</f>
        <v>август 2017 г.</v>
      </c>
      <c r="E140" s="38"/>
      <c r="F140" s="38"/>
      <c r="G140" s="57">
        <v>0</v>
      </c>
      <c r="H140" s="7"/>
    </row>
    <row r="141" spans="1:8" ht="31.5">
      <c r="A141" s="67" t="s">
        <v>60</v>
      </c>
      <c r="B141" s="131" t="s">
        <v>126</v>
      </c>
      <c r="C141" s="38"/>
      <c r="D141" s="38"/>
      <c r="E141" s="38"/>
      <c r="F141" s="38"/>
      <c r="G141" s="57"/>
      <c r="H141" s="7"/>
    </row>
    <row r="142" spans="1:8" ht="31.5">
      <c r="A142" s="67" t="s">
        <v>312</v>
      </c>
      <c r="B142" s="62" t="s">
        <v>127</v>
      </c>
      <c r="C142" s="38" t="s">
        <v>510</v>
      </c>
      <c r="D142" s="38" t="str">
        <f>C142</f>
        <v>сентябрь 2017 г</v>
      </c>
      <c r="E142" s="38"/>
      <c r="F142" s="38"/>
      <c r="G142" s="57">
        <v>0</v>
      </c>
      <c r="H142" s="7"/>
    </row>
    <row r="143" spans="1:8" ht="63">
      <c r="A143" s="67" t="s">
        <v>313</v>
      </c>
      <c r="B143" s="130" t="s">
        <v>149</v>
      </c>
      <c r="C143" s="38" t="s">
        <v>294</v>
      </c>
      <c r="D143" s="38" t="str">
        <f>C143</f>
        <v>-</v>
      </c>
      <c r="E143" s="38"/>
      <c r="F143" s="38"/>
      <c r="G143" s="57">
        <v>0</v>
      </c>
      <c r="H143" s="7"/>
    </row>
    <row r="144" spans="1:8" ht="17.25" customHeight="1">
      <c r="A144" s="67" t="s">
        <v>314</v>
      </c>
      <c r="B144" s="62" t="s">
        <v>287</v>
      </c>
      <c r="C144" s="38" t="s">
        <v>294</v>
      </c>
      <c r="D144" s="38" t="s">
        <v>294</v>
      </c>
      <c r="E144" s="38"/>
      <c r="F144" s="38"/>
      <c r="G144" s="57">
        <v>0</v>
      </c>
      <c r="H144" s="7"/>
    </row>
    <row r="145" spans="1:8" ht="31.5">
      <c r="A145" s="67" t="s">
        <v>315</v>
      </c>
      <c r="B145" s="62" t="s">
        <v>288</v>
      </c>
      <c r="C145" s="38" t="s">
        <v>509</v>
      </c>
      <c r="D145" s="38" t="str">
        <f>C145</f>
        <v>октябрь 2017 г</v>
      </c>
      <c r="E145" s="38"/>
      <c r="F145" s="38"/>
      <c r="G145" s="57">
        <v>0</v>
      </c>
      <c r="H145" s="7"/>
    </row>
    <row r="146" spans="1:8" ht="15.75">
      <c r="A146" s="730" t="s">
        <v>512</v>
      </c>
      <c r="B146" s="732"/>
      <c r="C146" s="732"/>
      <c r="D146" s="732"/>
      <c r="E146" s="732"/>
      <c r="F146" s="732"/>
      <c r="G146" s="732"/>
      <c r="H146" s="802"/>
    </row>
    <row r="147" spans="1:8" ht="36" customHeight="1">
      <c r="A147" s="730" t="str">
        <f>'Формат ФСТ'!B17</f>
        <v>Установка комплекса телемеханики в трансформаторной подстанции ТП-1, расположенной по адресу: г. Москва, п. Внуковское, ул. Летчика Грицевца, 8, стр. 1</v>
      </c>
      <c r="B147" s="732"/>
      <c r="C147" s="732"/>
      <c r="D147" s="732"/>
      <c r="E147" s="732"/>
      <c r="F147" s="732"/>
      <c r="G147" s="732"/>
      <c r="H147" s="802"/>
    </row>
    <row r="148" spans="1:8" ht="15.75">
      <c r="A148" s="58">
        <v>1</v>
      </c>
      <c r="B148" s="131" t="s">
        <v>128</v>
      </c>
      <c r="C148" s="37" t="s">
        <v>294</v>
      </c>
      <c r="D148" s="37" t="s">
        <v>294</v>
      </c>
      <c r="E148" s="37"/>
      <c r="F148" s="37"/>
      <c r="G148" s="57"/>
      <c r="H148" s="14"/>
    </row>
    <row r="149" spans="1:8" ht="15.75">
      <c r="A149" s="58" t="s">
        <v>298</v>
      </c>
      <c r="B149" s="129" t="s">
        <v>129</v>
      </c>
      <c r="C149" s="37" t="s">
        <v>294</v>
      </c>
      <c r="D149" s="37" t="s">
        <v>294</v>
      </c>
      <c r="E149" s="37"/>
      <c r="F149" s="37"/>
      <c r="G149" s="57">
        <v>0</v>
      </c>
      <c r="H149" s="14"/>
    </row>
    <row r="150" spans="1:8" ht="15.75">
      <c r="A150" s="58" t="s">
        <v>299</v>
      </c>
      <c r="B150" s="129" t="s">
        <v>130</v>
      </c>
      <c r="C150" s="37" t="s">
        <v>294</v>
      </c>
      <c r="D150" s="37" t="s">
        <v>294</v>
      </c>
      <c r="E150" s="37"/>
      <c r="F150" s="37"/>
      <c r="G150" s="57">
        <v>0</v>
      </c>
      <c r="H150" s="14"/>
    </row>
    <row r="151" spans="1:8" ht="31.5" customHeight="1">
      <c r="A151" s="67" t="s">
        <v>300</v>
      </c>
      <c r="B151" s="62" t="s">
        <v>283</v>
      </c>
      <c r="C151" s="37" t="s">
        <v>294</v>
      </c>
      <c r="D151" s="37" t="s">
        <v>294</v>
      </c>
      <c r="E151" s="38"/>
      <c r="F151" s="38"/>
      <c r="G151" s="57">
        <v>0</v>
      </c>
      <c r="H151" s="7"/>
    </row>
    <row r="152" spans="1:8" ht="16.5" customHeight="1">
      <c r="A152" s="67" t="s">
        <v>301</v>
      </c>
      <c r="B152" s="129" t="s">
        <v>132</v>
      </c>
      <c r="C152" s="37" t="s">
        <v>294</v>
      </c>
      <c r="D152" s="37" t="s">
        <v>294</v>
      </c>
      <c r="E152" s="38"/>
      <c r="F152" s="38"/>
      <c r="G152" s="57">
        <v>0</v>
      </c>
      <c r="H152" s="7"/>
    </row>
    <row r="153" spans="1:8" ht="31.5">
      <c r="A153" s="67" t="s">
        <v>302</v>
      </c>
      <c r="B153" s="62" t="s">
        <v>134</v>
      </c>
      <c r="C153" s="37" t="s">
        <v>294</v>
      </c>
      <c r="D153" s="37" t="s">
        <v>294</v>
      </c>
      <c r="E153" s="38"/>
      <c r="F153" s="38"/>
      <c r="G153" s="57">
        <v>0</v>
      </c>
      <c r="H153" s="7"/>
    </row>
    <row r="154" spans="1:8" ht="15.75">
      <c r="A154" s="67" t="s">
        <v>303</v>
      </c>
      <c r="B154" s="62" t="s">
        <v>136</v>
      </c>
      <c r="C154" s="37" t="s">
        <v>294</v>
      </c>
      <c r="D154" s="37" t="s">
        <v>294</v>
      </c>
      <c r="E154" s="38"/>
      <c r="F154" s="38"/>
      <c r="G154" s="57">
        <v>0</v>
      </c>
      <c r="H154" s="7"/>
    </row>
    <row r="155" spans="1:8" ht="15.75">
      <c r="A155" s="67" t="s">
        <v>5</v>
      </c>
      <c r="B155" s="131" t="s">
        <v>121</v>
      </c>
      <c r="C155" s="38"/>
      <c r="D155" s="38"/>
      <c r="E155" s="38"/>
      <c r="F155" s="38"/>
      <c r="G155" s="57"/>
      <c r="H155" s="7"/>
    </row>
    <row r="156" spans="1:8" ht="15.75">
      <c r="A156" s="67" t="s">
        <v>304</v>
      </c>
      <c r="B156" s="62" t="s">
        <v>285</v>
      </c>
      <c r="C156" s="38" t="s">
        <v>461</v>
      </c>
      <c r="D156" s="38" t="str">
        <f>C156</f>
        <v>март 2018 г.</v>
      </c>
      <c r="E156" s="38"/>
      <c r="F156" s="38"/>
      <c r="G156" s="57">
        <v>0</v>
      </c>
      <c r="H156" s="7"/>
    </row>
    <row r="157" spans="1:8" ht="31.5" customHeight="1">
      <c r="A157" s="67" t="s">
        <v>305</v>
      </c>
      <c r="B157" s="130" t="s">
        <v>138</v>
      </c>
      <c r="C157" s="38" t="s">
        <v>294</v>
      </c>
      <c r="D157" s="38" t="s">
        <v>294</v>
      </c>
      <c r="E157" s="38"/>
      <c r="F157" s="38"/>
      <c r="G157" s="57">
        <v>0</v>
      </c>
      <c r="H157" s="7"/>
    </row>
    <row r="158" spans="1:8" ht="33.75" customHeight="1">
      <c r="A158" s="67" t="s">
        <v>306</v>
      </c>
      <c r="B158" s="130" t="s">
        <v>139</v>
      </c>
      <c r="C158" s="38" t="s">
        <v>294</v>
      </c>
      <c r="D158" s="38" t="s">
        <v>294</v>
      </c>
      <c r="E158" s="38"/>
      <c r="F158" s="38"/>
      <c r="G158" s="57">
        <v>0</v>
      </c>
      <c r="H158" s="7"/>
    </row>
    <row r="159" spans="1:8" ht="47.25">
      <c r="A159" s="67" t="s">
        <v>58</v>
      </c>
      <c r="B159" s="131" t="s">
        <v>140</v>
      </c>
      <c r="C159" s="38"/>
      <c r="D159" s="38"/>
      <c r="E159" s="38"/>
      <c r="F159" s="38"/>
      <c r="G159" s="57"/>
      <c r="H159" s="7"/>
    </row>
    <row r="160" spans="1:8" ht="31.5">
      <c r="A160" s="67" t="s">
        <v>307</v>
      </c>
      <c r="B160" s="62" t="s">
        <v>286</v>
      </c>
      <c r="C160" s="38" t="s">
        <v>294</v>
      </c>
      <c r="D160" s="38" t="s">
        <v>294</v>
      </c>
      <c r="E160" s="38"/>
      <c r="F160" s="38"/>
      <c r="G160" s="57">
        <v>0</v>
      </c>
      <c r="H160" s="7"/>
    </row>
    <row r="161" spans="1:8" ht="15.75">
      <c r="A161" s="67" t="s">
        <v>308</v>
      </c>
      <c r="B161" s="62" t="s">
        <v>142</v>
      </c>
      <c r="C161" s="38" t="s">
        <v>513</v>
      </c>
      <c r="D161" s="38" t="str">
        <f>C161</f>
        <v>апрель 2018 г</v>
      </c>
      <c r="E161" s="38"/>
      <c r="F161" s="38"/>
      <c r="G161" s="57">
        <v>0</v>
      </c>
      <c r="H161" s="7"/>
    </row>
    <row r="162" spans="1:8" ht="16.5" customHeight="1">
      <c r="A162" s="67" t="s">
        <v>309</v>
      </c>
      <c r="B162" s="62" t="s">
        <v>143</v>
      </c>
      <c r="C162" s="38" t="s">
        <v>462</v>
      </c>
      <c r="D162" s="38" t="str">
        <f>C162</f>
        <v>май 2018 г.</v>
      </c>
      <c r="E162" s="38"/>
      <c r="F162" s="38"/>
      <c r="G162" s="57">
        <v>0</v>
      </c>
      <c r="H162" s="7"/>
    </row>
    <row r="163" spans="1:8" ht="15.75">
      <c r="A163" s="67" t="s">
        <v>310</v>
      </c>
      <c r="B163" s="62" t="s">
        <v>145</v>
      </c>
      <c r="C163" s="38" t="s">
        <v>294</v>
      </c>
      <c r="D163" s="38" t="s">
        <v>294</v>
      </c>
      <c r="E163" s="38"/>
      <c r="F163" s="38"/>
      <c r="G163" s="57">
        <v>0</v>
      </c>
      <c r="H163" s="7"/>
    </row>
    <row r="164" spans="1:8" ht="15.75">
      <c r="A164" s="67" t="s">
        <v>311</v>
      </c>
      <c r="B164" s="62" t="s">
        <v>147</v>
      </c>
      <c r="C164" s="38" t="s">
        <v>463</v>
      </c>
      <c r="D164" s="38" t="str">
        <f>C164</f>
        <v>июнь 2018 г.</v>
      </c>
      <c r="E164" s="38"/>
      <c r="F164" s="38"/>
      <c r="G164" s="57">
        <v>0</v>
      </c>
      <c r="H164" s="7"/>
    </row>
    <row r="165" spans="1:8" ht="31.5">
      <c r="A165" s="67" t="s">
        <v>60</v>
      </c>
      <c r="B165" s="131" t="s">
        <v>126</v>
      </c>
      <c r="C165" s="38"/>
      <c r="D165" s="38"/>
      <c r="E165" s="38"/>
      <c r="F165" s="38"/>
      <c r="G165" s="57"/>
      <c r="H165" s="7"/>
    </row>
    <row r="166" spans="1:8" ht="31.5">
      <c r="A166" s="67" t="s">
        <v>312</v>
      </c>
      <c r="B166" s="62" t="s">
        <v>127</v>
      </c>
      <c r="C166" s="38" t="s">
        <v>514</v>
      </c>
      <c r="D166" s="38" t="str">
        <f>C166</f>
        <v>август 2018 г</v>
      </c>
      <c r="E166" s="38"/>
      <c r="F166" s="38"/>
      <c r="G166" s="57">
        <v>0</v>
      </c>
      <c r="H166" s="7"/>
    </row>
    <row r="167" spans="1:8" ht="63">
      <c r="A167" s="67" t="s">
        <v>313</v>
      </c>
      <c r="B167" s="130" t="s">
        <v>149</v>
      </c>
      <c r="C167" s="38" t="s">
        <v>294</v>
      </c>
      <c r="D167" s="38" t="str">
        <f>C167</f>
        <v>-</v>
      </c>
      <c r="E167" s="38"/>
      <c r="F167" s="38"/>
      <c r="G167" s="57">
        <v>0</v>
      </c>
      <c r="H167" s="7"/>
    </row>
    <row r="168" spans="1:8" ht="17.25" customHeight="1">
      <c r="A168" s="67" t="s">
        <v>314</v>
      </c>
      <c r="B168" s="62" t="s">
        <v>287</v>
      </c>
      <c r="C168" s="38" t="s">
        <v>294</v>
      </c>
      <c r="D168" s="38" t="s">
        <v>294</v>
      </c>
      <c r="E168" s="38"/>
      <c r="F168" s="38"/>
      <c r="G168" s="57">
        <v>0</v>
      </c>
      <c r="H168" s="7"/>
    </row>
    <row r="169" spans="1:8" ht="31.5">
      <c r="A169" s="67" t="s">
        <v>315</v>
      </c>
      <c r="B169" s="62" t="s">
        <v>288</v>
      </c>
      <c r="C169" s="38" t="s">
        <v>515</v>
      </c>
      <c r="D169" s="38" t="str">
        <f>C169</f>
        <v>сентябрь 2018 г</v>
      </c>
      <c r="E169" s="38"/>
      <c r="F169" s="38"/>
      <c r="G169" s="57">
        <v>0</v>
      </c>
      <c r="H169" s="7"/>
    </row>
    <row r="170" spans="1:8" ht="15.75">
      <c r="A170" s="730" t="s">
        <v>516</v>
      </c>
      <c r="B170" s="732"/>
      <c r="C170" s="732"/>
      <c r="D170" s="732"/>
      <c r="E170" s="732"/>
      <c r="F170" s="732"/>
      <c r="G170" s="732"/>
      <c r="H170" s="802"/>
    </row>
    <row r="171" spans="1:8" ht="38.25" customHeight="1">
      <c r="A171" s="730" t="str">
        <f>'Формат ФСТ'!B18</f>
        <v>Установка комплекса телемеханики в трансформаторной подстанции ТП-2, расположенной по адресу: г. Москва, п. Внуковское, ул. Летчика Грицевца, 4, кор.1, стр. 1</v>
      </c>
      <c r="B171" s="803"/>
      <c r="C171" s="803"/>
      <c r="D171" s="803"/>
      <c r="E171" s="803"/>
      <c r="F171" s="803"/>
      <c r="G171" s="803"/>
      <c r="H171" s="804"/>
    </row>
    <row r="172" spans="1:8" ht="15.75">
      <c r="A172" s="58">
        <v>1</v>
      </c>
      <c r="B172" s="131" t="s">
        <v>128</v>
      </c>
      <c r="C172" s="37" t="s">
        <v>294</v>
      </c>
      <c r="D172" s="37" t="s">
        <v>294</v>
      </c>
      <c r="E172" s="37"/>
      <c r="F172" s="37"/>
      <c r="G172" s="57"/>
      <c r="H172" s="14"/>
    </row>
    <row r="173" spans="1:8" ht="15.75">
      <c r="A173" s="58" t="s">
        <v>298</v>
      </c>
      <c r="B173" s="129" t="s">
        <v>129</v>
      </c>
      <c r="C173" s="37" t="s">
        <v>294</v>
      </c>
      <c r="D173" s="37" t="s">
        <v>294</v>
      </c>
      <c r="E173" s="37"/>
      <c r="F173" s="37"/>
      <c r="G173" s="57">
        <v>0</v>
      </c>
      <c r="H173" s="14"/>
    </row>
    <row r="174" spans="1:8" ht="15.75">
      <c r="A174" s="58" t="s">
        <v>299</v>
      </c>
      <c r="B174" s="129" t="s">
        <v>130</v>
      </c>
      <c r="C174" s="37" t="s">
        <v>294</v>
      </c>
      <c r="D174" s="37" t="s">
        <v>294</v>
      </c>
      <c r="E174" s="37"/>
      <c r="F174" s="37"/>
      <c r="G174" s="57">
        <v>0</v>
      </c>
      <c r="H174" s="14"/>
    </row>
    <row r="175" spans="1:8" ht="31.5" customHeight="1">
      <c r="A175" s="67" t="s">
        <v>300</v>
      </c>
      <c r="B175" s="62" t="s">
        <v>283</v>
      </c>
      <c r="C175" s="37" t="s">
        <v>294</v>
      </c>
      <c r="D175" s="37" t="s">
        <v>294</v>
      </c>
      <c r="E175" s="38"/>
      <c r="F175" s="38"/>
      <c r="G175" s="57">
        <v>0</v>
      </c>
      <c r="H175" s="7"/>
    </row>
    <row r="176" spans="1:8" ht="16.5" customHeight="1">
      <c r="A176" s="67" t="s">
        <v>301</v>
      </c>
      <c r="B176" s="129" t="s">
        <v>132</v>
      </c>
      <c r="C176" s="37" t="s">
        <v>294</v>
      </c>
      <c r="D176" s="37" t="s">
        <v>294</v>
      </c>
      <c r="E176" s="38"/>
      <c r="F176" s="38"/>
      <c r="G176" s="57">
        <v>0</v>
      </c>
      <c r="H176" s="7"/>
    </row>
    <row r="177" spans="1:8" ht="31.5">
      <c r="A177" s="67" t="s">
        <v>302</v>
      </c>
      <c r="B177" s="62" t="s">
        <v>134</v>
      </c>
      <c r="C177" s="37" t="s">
        <v>294</v>
      </c>
      <c r="D177" s="37" t="s">
        <v>294</v>
      </c>
      <c r="E177" s="38"/>
      <c r="F177" s="38"/>
      <c r="G177" s="57">
        <v>0</v>
      </c>
      <c r="H177" s="7"/>
    </row>
    <row r="178" spans="1:8" ht="15.75">
      <c r="A178" s="67" t="s">
        <v>303</v>
      </c>
      <c r="B178" s="62" t="s">
        <v>136</v>
      </c>
      <c r="C178" s="37" t="s">
        <v>294</v>
      </c>
      <c r="D178" s="37" t="s">
        <v>294</v>
      </c>
      <c r="E178" s="38"/>
      <c r="F178" s="38"/>
      <c r="G178" s="57">
        <v>0</v>
      </c>
      <c r="H178" s="7"/>
    </row>
    <row r="179" spans="1:8" ht="15.75">
      <c r="A179" s="67" t="s">
        <v>5</v>
      </c>
      <c r="B179" s="131" t="s">
        <v>121</v>
      </c>
      <c r="C179" s="38"/>
      <c r="D179" s="38"/>
      <c r="E179" s="38"/>
      <c r="F179" s="38"/>
      <c r="G179" s="57"/>
      <c r="H179" s="7"/>
    </row>
    <row r="180" spans="1:8" ht="15.75">
      <c r="A180" s="67" t="s">
        <v>304</v>
      </c>
      <c r="B180" s="62" t="s">
        <v>285</v>
      </c>
      <c r="C180" s="38" t="s">
        <v>461</v>
      </c>
      <c r="D180" s="38" t="str">
        <f>C180</f>
        <v>март 2018 г.</v>
      </c>
      <c r="E180" s="38"/>
      <c r="F180" s="38"/>
      <c r="G180" s="57">
        <v>0</v>
      </c>
      <c r="H180" s="7"/>
    </row>
    <row r="181" spans="1:8" ht="31.5" customHeight="1">
      <c r="A181" s="67" t="s">
        <v>305</v>
      </c>
      <c r="B181" s="130" t="s">
        <v>138</v>
      </c>
      <c r="C181" s="38" t="s">
        <v>294</v>
      </c>
      <c r="D181" s="38" t="s">
        <v>294</v>
      </c>
      <c r="E181" s="38"/>
      <c r="F181" s="38"/>
      <c r="G181" s="57">
        <v>0</v>
      </c>
      <c r="H181" s="7"/>
    </row>
    <row r="182" spans="1:8" ht="33.75" customHeight="1">
      <c r="A182" s="67" t="s">
        <v>306</v>
      </c>
      <c r="B182" s="130" t="s">
        <v>139</v>
      </c>
      <c r="C182" s="38" t="s">
        <v>294</v>
      </c>
      <c r="D182" s="38" t="s">
        <v>294</v>
      </c>
      <c r="E182" s="38"/>
      <c r="F182" s="38"/>
      <c r="G182" s="57">
        <v>0</v>
      </c>
      <c r="H182" s="7"/>
    </row>
    <row r="183" spans="1:8" ht="47.25">
      <c r="A183" s="67" t="s">
        <v>58</v>
      </c>
      <c r="B183" s="131" t="s">
        <v>140</v>
      </c>
      <c r="C183" s="38"/>
      <c r="D183" s="38"/>
      <c r="E183" s="38"/>
      <c r="F183" s="38"/>
      <c r="G183" s="57"/>
      <c r="H183" s="7"/>
    </row>
    <row r="184" spans="1:8" ht="31.5">
      <c r="A184" s="67" t="s">
        <v>307</v>
      </c>
      <c r="B184" s="62" t="s">
        <v>286</v>
      </c>
      <c r="C184" s="38" t="s">
        <v>294</v>
      </c>
      <c r="D184" s="38" t="s">
        <v>294</v>
      </c>
      <c r="E184" s="38"/>
      <c r="F184" s="38"/>
      <c r="G184" s="57">
        <v>0</v>
      </c>
      <c r="H184" s="7"/>
    </row>
    <row r="185" spans="1:8" ht="15.75">
      <c r="A185" s="67" t="s">
        <v>308</v>
      </c>
      <c r="B185" s="62" t="s">
        <v>142</v>
      </c>
      <c r="C185" s="38" t="s">
        <v>513</v>
      </c>
      <c r="D185" s="38" t="str">
        <f>C185</f>
        <v>апрель 2018 г</v>
      </c>
      <c r="E185" s="38"/>
      <c r="F185" s="38"/>
      <c r="G185" s="57">
        <v>0</v>
      </c>
      <c r="H185" s="7"/>
    </row>
    <row r="186" spans="1:8" ht="16.5" customHeight="1">
      <c r="A186" s="67" t="s">
        <v>309</v>
      </c>
      <c r="B186" s="62" t="s">
        <v>143</v>
      </c>
      <c r="C186" s="38" t="s">
        <v>462</v>
      </c>
      <c r="D186" s="38" t="str">
        <f>C186</f>
        <v>май 2018 г.</v>
      </c>
      <c r="E186" s="38"/>
      <c r="F186" s="38"/>
      <c r="G186" s="57">
        <v>0</v>
      </c>
      <c r="H186" s="7"/>
    </row>
    <row r="187" spans="1:8" ht="15.75">
      <c r="A187" s="67" t="s">
        <v>310</v>
      </c>
      <c r="B187" s="62" t="s">
        <v>145</v>
      </c>
      <c r="C187" s="38" t="s">
        <v>294</v>
      </c>
      <c r="D187" s="38" t="s">
        <v>294</v>
      </c>
      <c r="E187" s="38"/>
      <c r="F187" s="38"/>
      <c r="G187" s="57">
        <v>0</v>
      </c>
      <c r="H187" s="7"/>
    </row>
    <row r="188" spans="1:8" ht="15.75">
      <c r="A188" s="67" t="s">
        <v>311</v>
      </c>
      <c r="B188" s="62" t="s">
        <v>147</v>
      </c>
      <c r="C188" s="38" t="s">
        <v>463</v>
      </c>
      <c r="D188" s="38" t="str">
        <f>C188</f>
        <v>июнь 2018 г.</v>
      </c>
      <c r="E188" s="38"/>
      <c r="F188" s="38"/>
      <c r="G188" s="57">
        <v>0</v>
      </c>
      <c r="H188" s="7"/>
    </row>
    <row r="189" spans="1:8" ht="31.5">
      <c r="A189" s="67" t="s">
        <v>60</v>
      </c>
      <c r="B189" s="131" t="s">
        <v>126</v>
      </c>
      <c r="C189" s="38"/>
      <c r="D189" s="38"/>
      <c r="E189" s="38"/>
      <c r="F189" s="38"/>
      <c r="G189" s="57"/>
      <c r="H189" s="7"/>
    </row>
    <row r="190" spans="1:8" ht="31.5">
      <c r="A190" s="67" t="s">
        <v>312</v>
      </c>
      <c r="B190" s="62" t="s">
        <v>127</v>
      </c>
      <c r="C190" s="38" t="s">
        <v>514</v>
      </c>
      <c r="D190" s="38" t="str">
        <f>C190</f>
        <v>август 2018 г</v>
      </c>
      <c r="E190" s="38"/>
      <c r="F190" s="38"/>
      <c r="G190" s="57">
        <v>0</v>
      </c>
      <c r="H190" s="7"/>
    </row>
    <row r="191" spans="1:8" ht="63">
      <c r="A191" s="67" t="s">
        <v>313</v>
      </c>
      <c r="B191" s="130" t="s">
        <v>149</v>
      </c>
      <c r="C191" s="38" t="s">
        <v>294</v>
      </c>
      <c r="D191" s="38" t="str">
        <f>C191</f>
        <v>-</v>
      </c>
      <c r="E191" s="38"/>
      <c r="F191" s="38"/>
      <c r="G191" s="57">
        <v>0</v>
      </c>
      <c r="H191" s="7"/>
    </row>
    <row r="192" spans="1:8" ht="17.25" customHeight="1">
      <c r="A192" s="67" t="s">
        <v>314</v>
      </c>
      <c r="B192" s="62" t="s">
        <v>287</v>
      </c>
      <c r="C192" s="38" t="s">
        <v>294</v>
      </c>
      <c r="D192" s="38" t="s">
        <v>294</v>
      </c>
      <c r="E192" s="38"/>
      <c r="F192" s="38"/>
      <c r="G192" s="57">
        <v>0</v>
      </c>
      <c r="H192" s="7"/>
    </row>
    <row r="193" spans="1:8" ht="31.5">
      <c r="A193" s="67" t="s">
        <v>315</v>
      </c>
      <c r="B193" s="62" t="s">
        <v>288</v>
      </c>
      <c r="C193" s="38" t="s">
        <v>515</v>
      </c>
      <c r="D193" s="38" t="str">
        <f>C193</f>
        <v>сентябрь 2018 г</v>
      </c>
      <c r="E193" s="38"/>
      <c r="F193" s="38"/>
      <c r="G193" s="57">
        <v>0</v>
      </c>
      <c r="H193" s="7"/>
    </row>
    <row r="194" spans="1:8" ht="19.5" customHeight="1">
      <c r="A194" s="730" t="s">
        <v>517</v>
      </c>
      <c r="B194" s="732"/>
      <c r="C194" s="732"/>
      <c r="D194" s="732"/>
      <c r="E194" s="732"/>
      <c r="F194" s="732"/>
      <c r="G194" s="732"/>
      <c r="H194" s="802"/>
    </row>
    <row r="195" spans="1:8" ht="35.25" customHeight="1">
      <c r="A195" s="730" t="str">
        <f>'Формат ФСТ'!B19</f>
        <v>Установка комплекса телемеханики в для трансформаторной подстанции ТП-3, расположенной по адресу: г. Москва, п. Внуковское, ул. Летчика Грицевца, 4, стр. 1</v>
      </c>
      <c r="B195" s="732"/>
      <c r="C195" s="732"/>
      <c r="D195" s="732"/>
      <c r="E195" s="732"/>
      <c r="F195" s="732"/>
      <c r="G195" s="732"/>
      <c r="H195" s="802"/>
    </row>
    <row r="196" spans="1:8" ht="15.75">
      <c r="A196" s="58">
        <v>1</v>
      </c>
      <c r="B196" s="131" t="s">
        <v>128</v>
      </c>
      <c r="C196" s="37" t="s">
        <v>294</v>
      </c>
      <c r="D196" s="37" t="s">
        <v>294</v>
      </c>
      <c r="E196" s="37"/>
      <c r="F196" s="37"/>
      <c r="G196" s="57"/>
      <c r="H196" s="14"/>
    </row>
    <row r="197" spans="1:8" ht="15.75">
      <c r="A197" s="58" t="s">
        <v>298</v>
      </c>
      <c r="B197" s="129" t="s">
        <v>129</v>
      </c>
      <c r="C197" s="37" t="s">
        <v>294</v>
      </c>
      <c r="D197" s="37" t="s">
        <v>294</v>
      </c>
      <c r="E197" s="37"/>
      <c r="F197" s="37"/>
      <c r="G197" s="57">
        <v>0</v>
      </c>
      <c r="H197" s="14"/>
    </row>
    <row r="198" spans="1:8" ht="15.75">
      <c r="A198" s="58" t="s">
        <v>299</v>
      </c>
      <c r="B198" s="129" t="s">
        <v>130</v>
      </c>
      <c r="C198" s="37" t="s">
        <v>294</v>
      </c>
      <c r="D198" s="37" t="s">
        <v>294</v>
      </c>
      <c r="E198" s="37"/>
      <c r="F198" s="37"/>
      <c r="G198" s="57">
        <v>0</v>
      </c>
      <c r="H198" s="14"/>
    </row>
    <row r="199" spans="1:8" ht="31.5" customHeight="1">
      <c r="A199" s="67" t="s">
        <v>300</v>
      </c>
      <c r="B199" s="62" t="s">
        <v>283</v>
      </c>
      <c r="C199" s="37" t="s">
        <v>294</v>
      </c>
      <c r="D199" s="37" t="s">
        <v>294</v>
      </c>
      <c r="E199" s="38"/>
      <c r="F199" s="38"/>
      <c r="G199" s="57">
        <v>0</v>
      </c>
      <c r="H199" s="7"/>
    </row>
    <row r="200" spans="1:8" ht="16.5" customHeight="1">
      <c r="A200" s="67" t="s">
        <v>301</v>
      </c>
      <c r="B200" s="129" t="s">
        <v>132</v>
      </c>
      <c r="C200" s="37" t="s">
        <v>294</v>
      </c>
      <c r="D200" s="37" t="s">
        <v>294</v>
      </c>
      <c r="E200" s="38"/>
      <c r="F200" s="38"/>
      <c r="G200" s="57">
        <v>0</v>
      </c>
      <c r="H200" s="7"/>
    </row>
    <row r="201" spans="1:8" ht="31.5">
      <c r="A201" s="67" t="s">
        <v>302</v>
      </c>
      <c r="B201" s="62" t="s">
        <v>134</v>
      </c>
      <c r="C201" s="37" t="s">
        <v>294</v>
      </c>
      <c r="D201" s="37" t="s">
        <v>294</v>
      </c>
      <c r="E201" s="38"/>
      <c r="F201" s="38"/>
      <c r="G201" s="57">
        <v>0</v>
      </c>
      <c r="H201" s="7"/>
    </row>
    <row r="202" spans="1:8" ht="15.75">
      <c r="A202" s="67" t="s">
        <v>303</v>
      </c>
      <c r="B202" s="62" t="s">
        <v>136</v>
      </c>
      <c r="C202" s="37" t="s">
        <v>294</v>
      </c>
      <c r="D202" s="37" t="s">
        <v>294</v>
      </c>
      <c r="E202" s="38"/>
      <c r="F202" s="38"/>
      <c r="G202" s="57">
        <v>0</v>
      </c>
      <c r="H202" s="7"/>
    </row>
    <row r="203" spans="1:8" ht="15.75">
      <c r="A203" s="67" t="s">
        <v>5</v>
      </c>
      <c r="B203" s="131" t="s">
        <v>121</v>
      </c>
      <c r="C203" s="38"/>
      <c r="D203" s="38"/>
      <c r="E203" s="38"/>
      <c r="F203" s="38"/>
      <c r="G203" s="57"/>
      <c r="H203" s="7"/>
    </row>
    <row r="204" spans="1:8" ht="15.75">
      <c r="A204" s="67" t="s">
        <v>304</v>
      </c>
      <c r="B204" s="62" t="s">
        <v>285</v>
      </c>
      <c r="C204" s="38" t="s">
        <v>461</v>
      </c>
      <c r="D204" s="38" t="str">
        <f>C204</f>
        <v>март 2018 г.</v>
      </c>
      <c r="E204" s="38"/>
      <c r="F204" s="38"/>
      <c r="G204" s="57">
        <v>0</v>
      </c>
      <c r="H204" s="7"/>
    </row>
    <row r="205" spans="1:8" ht="31.5" customHeight="1">
      <c r="A205" s="67" t="s">
        <v>305</v>
      </c>
      <c r="B205" s="130" t="s">
        <v>138</v>
      </c>
      <c r="C205" s="38" t="s">
        <v>294</v>
      </c>
      <c r="D205" s="38" t="s">
        <v>294</v>
      </c>
      <c r="E205" s="38"/>
      <c r="F205" s="38"/>
      <c r="G205" s="57">
        <v>0</v>
      </c>
      <c r="H205" s="7"/>
    </row>
    <row r="206" spans="1:8" ht="33.75" customHeight="1">
      <c r="A206" s="67" t="s">
        <v>306</v>
      </c>
      <c r="B206" s="130" t="s">
        <v>139</v>
      </c>
      <c r="C206" s="38" t="s">
        <v>294</v>
      </c>
      <c r="D206" s="38" t="s">
        <v>294</v>
      </c>
      <c r="E206" s="38"/>
      <c r="F206" s="38"/>
      <c r="G206" s="57">
        <v>0</v>
      </c>
      <c r="H206" s="7"/>
    </row>
    <row r="207" spans="1:8" ht="47.25">
      <c r="A207" s="67" t="s">
        <v>58</v>
      </c>
      <c r="B207" s="131" t="s">
        <v>140</v>
      </c>
      <c r="C207" s="38"/>
      <c r="D207" s="38"/>
      <c r="E207" s="38"/>
      <c r="F207" s="38"/>
      <c r="G207" s="57"/>
      <c r="H207" s="7"/>
    </row>
    <row r="208" spans="1:8" ht="31.5">
      <c r="A208" s="67" t="s">
        <v>307</v>
      </c>
      <c r="B208" s="62" t="s">
        <v>286</v>
      </c>
      <c r="C208" s="38" t="s">
        <v>294</v>
      </c>
      <c r="D208" s="38" t="s">
        <v>294</v>
      </c>
      <c r="E208" s="38"/>
      <c r="F208" s="38"/>
      <c r="G208" s="57">
        <v>0</v>
      </c>
      <c r="H208" s="7"/>
    </row>
    <row r="209" spans="1:8" ht="15.75">
      <c r="A209" s="67" t="s">
        <v>308</v>
      </c>
      <c r="B209" s="62" t="s">
        <v>142</v>
      </c>
      <c r="C209" s="38" t="s">
        <v>513</v>
      </c>
      <c r="D209" s="38" t="str">
        <f>C209</f>
        <v>апрель 2018 г</v>
      </c>
      <c r="E209" s="38"/>
      <c r="F209" s="38"/>
      <c r="G209" s="57">
        <v>0</v>
      </c>
      <c r="H209" s="7"/>
    </row>
    <row r="210" spans="1:8" ht="16.5" customHeight="1">
      <c r="A210" s="67" t="s">
        <v>309</v>
      </c>
      <c r="B210" s="62" t="s">
        <v>143</v>
      </c>
      <c r="C210" s="38" t="s">
        <v>462</v>
      </c>
      <c r="D210" s="38" t="str">
        <f>C210</f>
        <v>май 2018 г.</v>
      </c>
      <c r="E210" s="38"/>
      <c r="F210" s="38"/>
      <c r="G210" s="57">
        <v>0</v>
      </c>
      <c r="H210" s="7"/>
    </row>
    <row r="211" spans="1:8" ht="15.75">
      <c r="A211" s="67" t="s">
        <v>310</v>
      </c>
      <c r="B211" s="62" t="s">
        <v>145</v>
      </c>
      <c r="C211" s="38" t="s">
        <v>294</v>
      </c>
      <c r="D211" s="38" t="s">
        <v>294</v>
      </c>
      <c r="E211" s="38"/>
      <c r="F211" s="38"/>
      <c r="G211" s="57">
        <v>0</v>
      </c>
      <c r="H211" s="7"/>
    </row>
    <row r="212" spans="1:8" ht="15.75">
      <c r="A212" s="67" t="s">
        <v>311</v>
      </c>
      <c r="B212" s="62" t="s">
        <v>147</v>
      </c>
      <c r="C212" s="38" t="s">
        <v>463</v>
      </c>
      <c r="D212" s="38" t="str">
        <f>C212</f>
        <v>июнь 2018 г.</v>
      </c>
      <c r="E212" s="38"/>
      <c r="F212" s="38"/>
      <c r="G212" s="57">
        <v>0</v>
      </c>
      <c r="H212" s="7"/>
    </row>
    <row r="213" spans="1:8" ht="31.5">
      <c r="A213" s="67" t="s">
        <v>60</v>
      </c>
      <c r="B213" s="131" t="s">
        <v>126</v>
      </c>
      <c r="C213" s="38"/>
      <c r="D213" s="38"/>
      <c r="E213" s="38"/>
      <c r="F213" s="38"/>
      <c r="G213" s="57"/>
      <c r="H213" s="7"/>
    </row>
    <row r="214" spans="1:8" ht="31.5">
      <c r="A214" s="67" t="s">
        <v>312</v>
      </c>
      <c r="B214" s="62" t="s">
        <v>127</v>
      </c>
      <c r="C214" s="38" t="s">
        <v>514</v>
      </c>
      <c r="D214" s="38" t="str">
        <f>C214</f>
        <v>август 2018 г</v>
      </c>
      <c r="E214" s="38"/>
      <c r="F214" s="38"/>
      <c r="G214" s="57">
        <v>0</v>
      </c>
      <c r="H214" s="7"/>
    </row>
    <row r="215" spans="1:8" ht="63">
      <c r="A215" s="67" t="s">
        <v>313</v>
      </c>
      <c r="B215" s="130" t="s">
        <v>149</v>
      </c>
      <c r="C215" s="38" t="s">
        <v>294</v>
      </c>
      <c r="D215" s="38" t="str">
        <f>C215</f>
        <v>-</v>
      </c>
      <c r="E215" s="38"/>
      <c r="F215" s="38"/>
      <c r="G215" s="57">
        <v>0</v>
      </c>
      <c r="H215" s="7"/>
    </row>
    <row r="216" spans="1:8" ht="17.25" customHeight="1">
      <c r="A216" s="67" t="s">
        <v>314</v>
      </c>
      <c r="B216" s="62" t="s">
        <v>287</v>
      </c>
      <c r="C216" s="38" t="s">
        <v>294</v>
      </c>
      <c r="D216" s="38" t="s">
        <v>294</v>
      </c>
      <c r="E216" s="38"/>
      <c r="F216" s="38"/>
      <c r="G216" s="57">
        <v>0</v>
      </c>
      <c r="H216" s="7"/>
    </row>
    <row r="217" spans="1:8" ht="31.5">
      <c r="A217" s="67" t="s">
        <v>315</v>
      </c>
      <c r="B217" s="62" t="s">
        <v>288</v>
      </c>
      <c r="C217" s="38" t="s">
        <v>515</v>
      </c>
      <c r="D217" s="38" t="str">
        <f>C217</f>
        <v>сентябрь 2018 г</v>
      </c>
      <c r="E217" s="38"/>
      <c r="F217" s="38"/>
      <c r="G217" s="57">
        <v>0</v>
      </c>
      <c r="H217" s="7"/>
    </row>
    <row r="218" spans="1:8" ht="21" customHeight="1">
      <c r="A218" s="730" t="s">
        <v>518</v>
      </c>
      <c r="B218" s="732"/>
      <c r="C218" s="732"/>
      <c r="D218" s="732"/>
      <c r="E218" s="732"/>
      <c r="F218" s="732"/>
      <c r="G218" s="732"/>
      <c r="H218" s="802"/>
    </row>
    <row r="219" spans="1:8" ht="36.75" customHeight="1">
      <c r="A219" s="730" t="str">
        <f>'Формат ФСТ'!B20</f>
        <v>Установка комплекса телемеханики в трансформаторной подстанции ТП-4, расположенной по адресу: г. Москва, п. Внуковское, ул. Летчика Ульянина, 3, стр. 1</v>
      </c>
      <c r="B219" s="732"/>
      <c r="C219" s="732"/>
      <c r="D219" s="732"/>
      <c r="E219" s="732"/>
      <c r="F219" s="732"/>
      <c r="G219" s="732"/>
      <c r="H219" s="802"/>
    </row>
    <row r="220" spans="1:8" ht="15.75">
      <c r="A220" s="58">
        <v>1</v>
      </c>
      <c r="B220" s="131" t="s">
        <v>128</v>
      </c>
      <c r="C220" s="37" t="s">
        <v>294</v>
      </c>
      <c r="D220" s="37" t="s">
        <v>294</v>
      </c>
      <c r="E220" s="37"/>
      <c r="F220" s="37"/>
      <c r="G220" s="57"/>
      <c r="H220" s="14"/>
    </row>
    <row r="221" spans="1:8" ht="15.75">
      <c r="A221" s="58" t="s">
        <v>298</v>
      </c>
      <c r="B221" s="129" t="s">
        <v>129</v>
      </c>
      <c r="C221" s="37" t="s">
        <v>294</v>
      </c>
      <c r="D221" s="37" t="s">
        <v>294</v>
      </c>
      <c r="E221" s="37"/>
      <c r="F221" s="37"/>
      <c r="G221" s="57">
        <v>0</v>
      </c>
      <c r="H221" s="14"/>
    </row>
    <row r="222" spans="1:8" ht="15.75">
      <c r="A222" s="58" t="s">
        <v>299</v>
      </c>
      <c r="B222" s="129" t="s">
        <v>130</v>
      </c>
      <c r="C222" s="37" t="s">
        <v>294</v>
      </c>
      <c r="D222" s="37" t="s">
        <v>294</v>
      </c>
      <c r="E222" s="37"/>
      <c r="F222" s="37"/>
      <c r="G222" s="57">
        <v>0</v>
      </c>
      <c r="H222" s="14"/>
    </row>
    <row r="223" spans="1:8" ht="31.5" customHeight="1">
      <c r="A223" s="67" t="s">
        <v>300</v>
      </c>
      <c r="B223" s="62" t="s">
        <v>283</v>
      </c>
      <c r="C223" s="37" t="s">
        <v>294</v>
      </c>
      <c r="D223" s="37" t="s">
        <v>294</v>
      </c>
      <c r="E223" s="38"/>
      <c r="F223" s="38"/>
      <c r="G223" s="57">
        <v>0</v>
      </c>
      <c r="H223" s="7"/>
    </row>
    <row r="224" spans="1:8" ht="16.5" customHeight="1">
      <c r="A224" s="67" t="s">
        <v>301</v>
      </c>
      <c r="B224" s="129" t="s">
        <v>132</v>
      </c>
      <c r="C224" s="37" t="s">
        <v>294</v>
      </c>
      <c r="D224" s="37" t="s">
        <v>294</v>
      </c>
      <c r="E224" s="38"/>
      <c r="F224" s="38"/>
      <c r="G224" s="57">
        <v>0</v>
      </c>
      <c r="H224" s="7"/>
    </row>
    <row r="225" spans="1:8" ht="31.5">
      <c r="A225" s="67" t="s">
        <v>302</v>
      </c>
      <c r="B225" s="62" t="s">
        <v>134</v>
      </c>
      <c r="C225" s="37" t="s">
        <v>294</v>
      </c>
      <c r="D225" s="37" t="s">
        <v>294</v>
      </c>
      <c r="E225" s="38"/>
      <c r="F225" s="38"/>
      <c r="G225" s="57">
        <v>0</v>
      </c>
      <c r="H225" s="7"/>
    </row>
    <row r="226" spans="1:8" ht="15.75">
      <c r="A226" s="67" t="s">
        <v>303</v>
      </c>
      <c r="B226" s="62" t="s">
        <v>136</v>
      </c>
      <c r="C226" s="37" t="s">
        <v>294</v>
      </c>
      <c r="D226" s="37" t="s">
        <v>294</v>
      </c>
      <c r="E226" s="38"/>
      <c r="F226" s="38"/>
      <c r="G226" s="57">
        <v>0</v>
      </c>
      <c r="H226" s="7"/>
    </row>
    <row r="227" spans="1:8" ht="15.75">
      <c r="A227" s="67" t="s">
        <v>5</v>
      </c>
      <c r="B227" s="131" t="s">
        <v>121</v>
      </c>
      <c r="C227" s="38"/>
      <c r="D227" s="38"/>
      <c r="E227" s="38"/>
      <c r="F227" s="38"/>
      <c r="G227" s="57"/>
      <c r="H227" s="7"/>
    </row>
    <row r="228" spans="1:8" ht="15.75">
      <c r="A228" s="67" t="s">
        <v>304</v>
      </c>
      <c r="B228" s="62" t="s">
        <v>285</v>
      </c>
      <c r="C228" s="38" t="s">
        <v>461</v>
      </c>
      <c r="D228" s="38" t="str">
        <f>C228</f>
        <v>март 2018 г.</v>
      </c>
      <c r="E228" s="38"/>
      <c r="F228" s="38"/>
      <c r="G228" s="57">
        <v>0</v>
      </c>
      <c r="H228" s="7"/>
    </row>
    <row r="229" spans="1:8" ht="31.5" customHeight="1">
      <c r="A229" s="67" t="s">
        <v>305</v>
      </c>
      <c r="B229" s="130" t="s">
        <v>138</v>
      </c>
      <c r="C229" s="38" t="s">
        <v>294</v>
      </c>
      <c r="D229" s="38" t="s">
        <v>294</v>
      </c>
      <c r="E229" s="38"/>
      <c r="F229" s="38"/>
      <c r="G229" s="57">
        <v>0</v>
      </c>
      <c r="H229" s="7"/>
    </row>
    <row r="230" spans="1:8" ht="33.75" customHeight="1">
      <c r="A230" s="67" t="s">
        <v>306</v>
      </c>
      <c r="B230" s="130" t="s">
        <v>139</v>
      </c>
      <c r="C230" s="38" t="s">
        <v>294</v>
      </c>
      <c r="D230" s="38" t="s">
        <v>294</v>
      </c>
      <c r="E230" s="38"/>
      <c r="F230" s="38"/>
      <c r="G230" s="57">
        <v>0</v>
      </c>
      <c r="H230" s="7"/>
    </row>
    <row r="231" spans="1:8" ht="47.25">
      <c r="A231" s="67" t="s">
        <v>58</v>
      </c>
      <c r="B231" s="131" t="s">
        <v>140</v>
      </c>
      <c r="C231" s="38"/>
      <c r="D231" s="38"/>
      <c r="E231" s="38"/>
      <c r="F231" s="38"/>
      <c r="G231" s="57"/>
      <c r="H231" s="7"/>
    </row>
    <row r="232" spans="1:8" ht="31.5">
      <c r="A232" s="67" t="s">
        <v>307</v>
      </c>
      <c r="B232" s="62" t="s">
        <v>286</v>
      </c>
      <c r="C232" s="38" t="s">
        <v>294</v>
      </c>
      <c r="D232" s="38" t="s">
        <v>294</v>
      </c>
      <c r="E232" s="38"/>
      <c r="F232" s="38"/>
      <c r="G232" s="57">
        <v>0</v>
      </c>
      <c r="H232" s="7"/>
    </row>
    <row r="233" spans="1:8" ht="15.75">
      <c r="A233" s="67" t="s">
        <v>308</v>
      </c>
      <c r="B233" s="62" t="s">
        <v>142</v>
      </c>
      <c r="C233" s="38" t="s">
        <v>513</v>
      </c>
      <c r="D233" s="38" t="str">
        <f>C233</f>
        <v>апрель 2018 г</v>
      </c>
      <c r="E233" s="38"/>
      <c r="F233" s="38"/>
      <c r="G233" s="57">
        <v>0</v>
      </c>
      <c r="H233" s="7"/>
    </row>
    <row r="234" spans="1:8" ht="16.5" customHeight="1">
      <c r="A234" s="67" t="s">
        <v>309</v>
      </c>
      <c r="B234" s="62" t="s">
        <v>143</v>
      </c>
      <c r="C234" s="38" t="s">
        <v>462</v>
      </c>
      <c r="D234" s="38" t="str">
        <f>C234</f>
        <v>май 2018 г.</v>
      </c>
      <c r="E234" s="38"/>
      <c r="F234" s="38"/>
      <c r="G234" s="57">
        <v>0</v>
      </c>
      <c r="H234" s="7"/>
    </row>
    <row r="235" spans="1:8" ht="15.75">
      <c r="A235" s="67" t="s">
        <v>310</v>
      </c>
      <c r="B235" s="62" t="s">
        <v>145</v>
      </c>
      <c r="C235" s="38" t="s">
        <v>294</v>
      </c>
      <c r="D235" s="38" t="s">
        <v>294</v>
      </c>
      <c r="E235" s="38"/>
      <c r="F235" s="38"/>
      <c r="G235" s="57">
        <v>0</v>
      </c>
      <c r="H235" s="7"/>
    </row>
    <row r="236" spans="1:8" ht="15.75">
      <c r="A236" s="67" t="s">
        <v>311</v>
      </c>
      <c r="B236" s="62" t="s">
        <v>147</v>
      </c>
      <c r="C236" s="38" t="s">
        <v>463</v>
      </c>
      <c r="D236" s="38" t="str">
        <f>C236</f>
        <v>июнь 2018 г.</v>
      </c>
      <c r="E236" s="38"/>
      <c r="F236" s="38"/>
      <c r="G236" s="57">
        <v>0</v>
      </c>
      <c r="H236" s="7"/>
    </row>
    <row r="237" spans="1:8" ht="31.5">
      <c r="A237" s="67" t="s">
        <v>60</v>
      </c>
      <c r="B237" s="131" t="s">
        <v>126</v>
      </c>
      <c r="C237" s="38"/>
      <c r="D237" s="38"/>
      <c r="E237" s="38"/>
      <c r="F237" s="38"/>
      <c r="G237" s="57"/>
      <c r="H237" s="7"/>
    </row>
    <row r="238" spans="1:8" ht="31.5">
      <c r="A238" s="67" t="s">
        <v>312</v>
      </c>
      <c r="B238" s="62" t="s">
        <v>127</v>
      </c>
      <c r="C238" s="38" t="s">
        <v>514</v>
      </c>
      <c r="D238" s="38" t="str">
        <f>C238</f>
        <v>август 2018 г</v>
      </c>
      <c r="E238" s="38"/>
      <c r="F238" s="38"/>
      <c r="G238" s="57">
        <v>0</v>
      </c>
      <c r="H238" s="7"/>
    </row>
    <row r="239" spans="1:8" ht="63">
      <c r="A239" s="67" t="s">
        <v>313</v>
      </c>
      <c r="B239" s="130" t="s">
        <v>149</v>
      </c>
      <c r="C239" s="38" t="s">
        <v>294</v>
      </c>
      <c r="D239" s="38" t="str">
        <f>C239</f>
        <v>-</v>
      </c>
      <c r="E239" s="38"/>
      <c r="F239" s="38"/>
      <c r="G239" s="57">
        <v>0</v>
      </c>
      <c r="H239" s="7"/>
    </row>
    <row r="240" spans="1:8" ht="17.25" customHeight="1">
      <c r="A240" s="67" t="s">
        <v>314</v>
      </c>
      <c r="B240" s="62" t="s">
        <v>287</v>
      </c>
      <c r="C240" s="38" t="s">
        <v>294</v>
      </c>
      <c r="D240" s="38" t="s">
        <v>294</v>
      </c>
      <c r="E240" s="38"/>
      <c r="F240" s="38"/>
      <c r="G240" s="57">
        <v>0</v>
      </c>
      <c r="H240" s="7"/>
    </row>
    <row r="241" spans="1:8" ht="31.5">
      <c r="A241" s="67" t="s">
        <v>315</v>
      </c>
      <c r="B241" s="62" t="s">
        <v>288</v>
      </c>
      <c r="C241" s="38" t="s">
        <v>515</v>
      </c>
      <c r="D241" s="38" t="str">
        <f>C241</f>
        <v>сентябрь 2018 г</v>
      </c>
      <c r="E241" s="38"/>
      <c r="F241" s="38"/>
      <c r="G241" s="57">
        <v>0</v>
      </c>
      <c r="H241" s="7"/>
    </row>
    <row r="242" spans="1:8" ht="19.5" customHeight="1">
      <c r="A242" s="730" t="s">
        <v>519</v>
      </c>
      <c r="B242" s="732"/>
      <c r="C242" s="732"/>
      <c r="D242" s="732"/>
      <c r="E242" s="732"/>
      <c r="F242" s="732"/>
      <c r="G242" s="732"/>
      <c r="H242" s="802"/>
    </row>
    <row r="243" spans="1:8" ht="36.75" customHeight="1">
      <c r="A243" s="730" t="str">
        <f>'Формат ФСТ'!B21</f>
        <v>Установка комплекса телемеханики в трансформаторной подстанции ТП-15, расположенной по адресу: г. Москва, п. Внуковское, ул. Летчика Грицевца, 5, стр. 1</v>
      </c>
      <c r="B243" s="732"/>
      <c r="C243" s="732"/>
      <c r="D243" s="732"/>
      <c r="E243" s="732"/>
      <c r="F243" s="732"/>
      <c r="G243" s="732"/>
      <c r="H243" s="802"/>
    </row>
    <row r="244" spans="1:8" ht="15.75">
      <c r="A244" s="58">
        <v>1</v>
      </c>
      <c r="B244" s="131" t="s">
        <v>128</v>
      </c>
      <c r="C244" s="37" t="s">
        <v>294</v>
      </c>
      <c r="D244" s="37" t="s">
        <v>294</v>
      </c>
      <c r="E244" s="37"/>
      <c r="F244" s="37"/>
      <c r="G244" s="57"/>
      <c r="H244" s="14"/>
    </row>
    <row r="245" spans="1:8" ht="15.75">
      <c r="A245" s="58" t="s">
        <v>298</v>
      </c>
      <c r="B245" s="129" t="s">
        <v>129</v>
      </c>
      <c r="C245" s="37" t="s">
        <v>294</v>
      </c>
      <c r="D245" s="37" t="s">
        <v>294</v>
      </c>
      <c r="E245" s="37"/>
      <c r="F245" s="37"/>
      <c r="G245" s="57">
        <v>0</v>
      </c>
      <c r="H245" s="14"/>
    </row>
    <row r="246" spans="1:8" ht="15.75">
      <c r="A246" s="58" t="s">
        <v>299</v>
      </c>
      <c r="B246" s="129" t="s">
        <v>130</v>
      </c>
      <c r="C246" s="37" t="s">
        <v>294</v>
      </c>
      <c r="D246" s="37" t="s">
        <v>294</v>
      </c>
      <c r="E246" s="37"/>
      <c r="F246" s="37"/>
      <c r="G246" s="57">
        <v>0</v>
      </c>
      <c r="H246" s="14"/>
    </row>
    <row r="247" spans="1:8" ht="31.5" customHeight="1">
      <c r="A247" s="67" t="s">
        <v>300</v>
      </c>
      <c r="B247" s="62" t="s">
        <v>283</v>
      </c>
      <c r="C247" s="37" t="s">
        <v>294</v>
      </c>
      <c r="D247" s="37" t="s">
        <v>294</v>
      </c>
      <c r="E247" s="38"/>
      <c r="F247" s="38"/>
      <c r="G247" s="57">
        <v>0</v>
      </c>
      <c r="H247" s="7"/>
    </row>
    <row r="248" spans="1:8" ht="16.5" customHeight="1">
      <c r="A248" s="67" t="s">
        <v>301</v>
      </c>
      <c r="B248" s="129" t="s">
        <v>132</v>
      </c>
      <c r="C248" s="37" t="s">
        <v>294</v>
      </c>
      <c r="D248" s="37" t="s">
        <v>294</v>
      </c>
      <c r="E248" s="38"/>
      <c r="F248" s="38"/>
      <c r="G248" s="57">
        <v>0</v>
      </c>
      <c r="H248" s="7"/>
    </row>
    <row r="249" spans="1:8" ht="31.5">
      <c r="A249" s="67" t="s">
        <v>302</v>
      </c>
      <c r="B249" s="62" t="s">
        <v>134</v>
      </c>
      <c r="C249" s="37" t="s">
        <v>294</v>
      </c>
      <c r="D249" s="37" t="s">
        <v>294</v>
      </c>
      <c r="E249" s="38"/>
      <c r="F249" s="38"/>
      <c r="G249" s="57">
        <v>0</v>
      </c>
      <c r="H249" s="7"/>
    </row>
    <row r="250" spans="1:8" ht="15.75">
      <c r="A250" s="67" t="s">
        <v>303</v>
      </c>
      <c r="B250" s="62" t="s">
        <v>136</v>
      </c>
      <c r="C250" s="37" t="s">
        <v>294</v>
      </c>
      <c r="D250" s="37" t="s">
        <v>294</v>
      </c>
      <c r="E250" s="38"/>
      <c r="F250" s="38"/>
      <c r="G250" s="57">
        <v>0</v>
      </c>
      <c r="H250" s="7"/>
    </row>
    <row r="251" spans="1:8" ht="15.75">
      <c r="A251" s="67" t="s">
        <v>5</v>
      </c>
      <c r="B251" s="131" t="s">
        <v>121</v>
      </c>
      <c r="C251" s="38"/>
      <c r="D251" s="38"/>
      <c r="E251" s="38"/>
      <c r="F251" s="38"/>
      <c r="G251" s="57"/>
      <c r="H251" s="7"/>
    </row>
    <row r="252" spans="1:8" ht="15.75">
      <c r="A252" s="67" t="s">
        <v>304</v>
      </c>
      <c r="B252" s="62" t="s">
        <v>285</v>
      </c>
      <c r="C252" s="38" t="s">
        <v>461</v>
      </c>
      <c r="D252" s="38" t="str">
        <f>C252</f>
        <v>март 2018 г.</v>
      </c>
      <c r="E252" s="38"/>
      <c r="F252" s="38"/>
      <c r="G252" s="57">
        <v>0</v>
      </c>
      <c r="H252" s="7"/>
    </row>
    <row r="253" spans="1:8" ht="31.5" customHeight="1">
      <c r="A253" s="67" t="s">
        <v>305</v>
      </c>
      <c r="B253" s="130" t="s">
        <v>138</v>
      </c>
      <c r="C253" s="38" t="s">
        <v>294</v>
      </c>
      <c r="D253" s="38" t="s">
        <v>294</v>
      </c>
      <c r="E253" s="38"/>
      <c r="F253" s="38"/>
      <c r="G253" s="57">
        <v>0</v>
      </c>
      <c r="H253" s="7"/>
    </row>
    <row r="254" spans="1:8" ht="33.75" customHeight="1">
      <c r="A254" s="67" t="s">
        <v>306</v>
      </c>
      <c r="B254" s="130" t="s">
        <v>139</v>
      </c>
      <c r="C254" s="38" t="s">
        <v>294</v>
      </c>
      <c r="D254" s="38" t="s">
        <v>294</v>
      </c>
      <c r="E254" s="38"/>
      <c r="F254" s="38"/>
      <c r="G254" s="57">
        <v>0</v>
      </c>
      <c r="H254" s="7"/>
    </row>
    <row r="255" spans="1:8" ht="47.25">
      <c r="A255" s="67" t="s">
        <v>58</v>
      </c>
      <c r="B255" s="131" t="s">
        <v>140</v>
      </c>
      <c r="C255" s="38"/>
      <c r="D255" s="38"/>
      <c r="E255" s="38"/>
      <c r="F255" s="38"/>
      <c r="G255" s="57"/>
      <c r="H255" s="7"/>
    </row>
    <row r="256" spans="1:8" ht="31.5">
      <c r="A256" s="67" t="s">
        <v>307</v>
      </c>
      <c r="B256" s="62" t="s">
        <v>286</v>
      </c>
      <c r="C256" s="38" t="s">
        <v>294</v>
      </c>
      <c r="D256" s="38" t="s">
        <v>294</v>
      </c>
      <c r="E256" s="38"/>
      <c r="F256" s="38"/>
      <c r="G256" s="57">
        <v>0</v>
      </c>
      <c r="H256" s="7"/>
    </row>
    <row r="257" spans="1:8" ht="15.75">
      <c r="A257" s="67" t="s">
        <v>308</v>
      </c>
      <c r="B257" s="62" t="s">
        <v>142</v>
      </c>
      <c r="C257" s="38" t="s">
        <v>513</v>
      </c>
      <c r="D257" s="38" t="str">
        <f>C257</f>
        <v>апрель 2018 г</v>
      </c>
      <c r="E257" s="38"/>
      <c r="F257" s="38"/>
      <c r="G257" s="57">
        <v>0</v>
      </c>
      <c r="H257" s="7"/>
    </row>
    <row r="258" spans="1:8" ht="16.5" customHeight="1">
      <c r="A258" s="67" t="s">
        <v>309</v>
      </c>
      <c r="B258" s="62" t="s">
        <v>143</v>
      </c>
      <c r="C258" s="38" t="s">
        <v>462</v>
      </c>
      <c r="D258" s="38" t="str">
        <f>C258</f>
        <v>май 2018 г.</v>
      </c>
      <c r="E258" s="38"/>
      <c r="F258" s="38"/>
      <c r="G258" s="57">
        <v>0</v>
      </c>
      <c r="H258" s="7"/>
    </row>
    <row r="259" spans="1:8" ht="15.75">
      <c r="A259" s="67" t="s">
        <v>310</v>
      </c>
      <c r="B259" s="62" t="s">
        <v>145</v>
      </c>
      <c r="C259" s="38" t="s">
        <v>294</v>
      </c>
      <c r="D259" s="38" t="s">
        <v>294</v>
      </c>
      <c r="E259" s="38"/>
      <c r="F259" s="38"/>
      <c r="G259" s="57">
        <v>0</v>
      </c>
      <c r="H259" s="7"/>
    </row>
    <row r="260" spans="1:8" ht="15.75">
      <c r="A260" s="67" t="s">
        <v>311</v>
      </c>
      <c r="B260" s="62" t="s">
        <v>147</v>
      </c>
      <c r="C260" s="38" t="s">
        <v>463</v>
      </c>
      <c r="D260" s="38" t="str">
        <f>C260</f>
        <v>июнь 2018 г.</v>
      </c>
      <c r="E260" s="38"/>
      <c r="F260" s="38"/>
      <c r="G260" s="57">
        <v>0</v>
      </c>
      <c r="H260" s="7"/>
    </row>
    <row r="261" spans="1:8" ht="31.5">
      <c r="A261" s="67" t="s">
        <v>60</v>
      </c>
      <c r="B261" s="131" t="s">
        <v>126</v>
      </c>
      <c r="C261" s="38"/>
      <c r="D261" s="38"/>
      <c r="E261" s="38"/>
      <c r="F261" s="38"/>
      <c r="G261" s="57"/>
      <c r="H261" s="7"/>
    </row>
    <row r="262" spans="1:8" ht="31.5">
      <c r="A262" s="67" t="s">
        <v>312</v>
      </c>
      <c r="B262" s="62" t="s">
        <v>127</v>
      </c>
      <c r="C262" s="38" t="s">
        <v>514</v>
      </c>
      <c r="D262" s="38" t="str">
        <f>C262</f>
        <v>август 2018 г</v>
      </c>
      <c r="E262" s="38"/>
      <c r="F262" s="38"/>
      <c r="G262" s="57">
        <v>0</v>
      </c>
      <c r="H262" s="7"/>
    </row>
    <row r="263" spans="1:8" ht="63">
      <c r="A263" s="67" t="s">
        <v>313</v>
      </c>
      <c r="B263" s="130" t="s">
        <v>149</v>
      </c>
      <c r="C263" s="38" t="s">
        <v>294</v>
      </c>
      <c r="D263" s="38" t="str">
        <f>C263</f>
        <v>-</v>
      </c>
      <c r="E263" s="38"/>
      <c r="F263" s="38"/>
      <c r="G263" s="57">
        <v>0</v>
      </c>
      <c r="H263" s="7"/>
    </row>
    <row r="264" spans="1:8" ht="17.25" customHeight="1">
      <c r="A264" s="67" t="s">
        <v>314</v>
      </c>
      <c r="B264" s="62" t="s">
        <v>287</v>
      </c>
      <c r="C264" s="38" t="s">
        <v>294</v>
      </c>
      <c r="D264" s="38" t="s">
        <v>294</v>
      </c>
      <c r="E264" s="38"/>
      <c r="F264" s="38"/>
      <c r="G264" s="57">
        <v>0</v>
      </c>
      <c r="H264" s="7"/>
    </row>
    <row r="265" spans="1:8" ht="31.5">
      <c r="A265" s="67" t="s">
        <v>315</v>
      </c>
      <c r="B265" s="62" t="s">
        <v>288</v>
      </c>
      <c r="C265" s="38" t="s">
        <v>515</v>
      </c>
      <c r="D265" s="38" t="str">
        <f>C265</f>
        <v>сентябрь 2018 г</v>
      </c>
      <c r="E265" s="38"/>
      <c r="F265" s="38"/>
      <c r="G265" s="57">
        <v>0</v>
      </c>
      <c r="H265" s="7"/>
    </row>
    <row r="266" spans="1:8" ht="15.75">
      <c r="A266" s="730" t="s">
        <v>520</v>
      </c>
      <c r="B266" s="732"/>
      <c r="C266" s="732"/>
      <c r="D266" s="732"/>
      <c r="E266" s="732"/>
      <c r="F266" s="732"/>
      <c r="G266" s="732"/>
      <c r="H266" s="802"/>
    </row>
    <row r="267" spans="1:8" ht="36" customHeight="1">
      <c r="A267" s="730" t="str">
        <f>'Формат ФСТ'!B22</f>
        <v>Установка комплекса телемеханики в трансформаторной подстанции ТП-16, расположенной по адресу: г. Москва, п. Внуковское, ул. Летчика Ульянина, 4, стр. 1</v>
      </c>
      <c r="B267" s="732"/>
      <c r="C267" s="732"/>
      <c r="D267" s="732"/>
      <c r="E267" s="732"/>
      <c r="F267" s="732"/>
      <c r="G267" s="732"/>
      <c r="H267" s="802"/>
    </row>
    <row r="268" spans="1:8" ht="15.75">
      <c r="A268" s="58">
        <v>1</v>
      </c>
      <c r="B268" s="131" t="s">
        <v>128</v>
      </c>
      <c r="C268" s="37" t="s">
        <v>294</v>
      </c>
      <c r="D268" s="37" t="s">
        <v>294</v>
      </c>
      <c r="E268" s="37"/>
      <c r="F268" s="37"/>
      <c r="G268" s="57"/>
      <c r="H268" s="14"/>
    </row>
    <row r="269" spans="1:8" ht="15.75">
      <c r="A269" s="58" t="s">
        <v>298</v>
      </c>
      <c r="B269" s="129" t="s">
        <v>129</v>
      </c>
      <c r="C269" s="37" t="s">
        <v>294</v>
      </c>
      <c r="D269" s="37" t="s">
        <v>294</v>
      </c>
      <c r="E269" s="37"/>
      <c r="F269" s="37"/>
      <c r="G269" s="57">
        <v>0</v>
      </c>
      <c r="H269" s="14"/>
    </row>
    <row r="270" spans="1:8" ht="15.75">
      <c r="A270" s="58" t="s">
        <v>299</v>
      </c>
      <c r="B270" s="129" t="s">
        <v>130</v>
      </c>
      <c r="C270" s="37" t="s">
        <v>294</v>
      </c>
      <c r="D270" s="37" t="s">
        <v>294</v>
      </c>
      <c r="E270" s="37"/>
      <c r="F270" s="37"/>
      <c r="G270" s="57">
        <v>0</v>
      </c>
      <c r="H270" s="14"/>
    </row>
    <row r="271" spans="1:8" ht="31.5" customHeight="1">
      <c r="A271" s="67" t="s">
        <v>300</v>
      </c>
      <c r="B271" s="62" t="s">
        <v>283</v>
      </c>
      <c r="C271" s="37" t="s">
        <v>294</v>
      </c>
      <c r="D271" s="37" t="s">
        <v>294</v>
      </c>
      <c r="E271" s="38"/>
      <c r="F271" s="38"/>
      <c r="G271" s="57">
        <v>0</v>
      </c>
      <c r="H271" s="7"/>
    </row>
    <row r="272" spans="1:8" ht="16.5" customHeight="1">
      <c r="A272" s="67" t="s">
        <v>301</v>
      </c>
      <c r="B272" s="129" t="s">
        <v>132</v>
      </c>
      <c r="C272" s="37" t="s">
        <v>294</v>
      </c>
      <c r="D272" s="37" t="s">
        <v>294</v>
      </c>
      <c r="E272" s="38"/>
      <c r="F272" s="38"/>
      <c r="G272" s="57">
        <v>0</v>
      </c>
      <c r="H272" s="7"/>
    </row>
    <row r="273" spans="1:8" ht="31.5">
      <c r="A273" s="67" t="s">
        <v>302</v>
      </c>
      <c r="B273" s="62" t="s">
        <v>134</v>
      </c>
      <c r="C273" s="37" t="s">
        <v>294</v>
      </c>
      <c r="D273" s="37" t="s">
        <v>294</v>
      </c>
      <c r="E273" s="38"/>
      <c r="F273" s="38"/>
      <c r="G273" s="57">
        <v>0</v>
      </c>
      <c r="H273" s="7"/>
    </row>
    <row r="274" spans="1:8" ht="15.75">
      <c r="A274" s="67" t="s">
        <v>303</v>
      </c>
      <c r="B274" s="62" t="s">
        <v>136</v>
      </c>
      <c r="C274" s="37" t="s">
        <v>294</v>
      </c>
      <c r="D274" s="37" t="s">
        <v>294</v>
      </c>
      <c r="E274" s="38"/>
      <c r="F274" s="38"/>
      <c r="G274" s="57">
        <v>0</v>
      </c>
      <c r="H274" s="7"/>
    </row>
    <row r="275" spans="1:8" ht="15.75">
      <c r="A275" s="67" t="s">
        <v>5</v>
      </c>
      <c r="B275" s="131" t="s">
        <v>121</v>
      </c>
      <c r="C275" s="38"/>
      <c r="D275" s="38"/>
      <c r="E275" s="38"/>
      <c r="F275" s="38"/>
      <c r="G275" s="57"/>
      <c r="H275" s="7"/>
    </row>
    <row r="276" spans="1:8" ht="15.75">
      <c r="A276" s="67" t="s">
        <v>304</v>
      </c>
      <c r="B276" s="62" t="s">
        <v>285</v>
      </c>
      <c r="C276" s="38" t="s">
        <v>464</v>
      </c>
      <c r="D276" s="38" t="str">
        <f>C276</f>
        <v>март 2019 г.</v>
      </c>
      <c r="E276" s="38"/>
      <c r="F276" s="38"/>
      <c r="G276" s="57">
        <v>0</v>
      </c>
      <c r="H276" s="7"/>
    </row>
    <row r="277" spans="1:8" ht="31.5" customHeight="1">
      <c r="A277" s="67" t="s">
        <v>305</v>
      </c>
      <c r="B277" s="130" t="s">
        <v>138</v>
      </c>
      <c r="C277" s="38" t="s">
        <v>294</v>
      </c>
      <c r="D277" s="38" t="s">
        <v>294</v>
      </c>
      <c r="E277" s="38"/>
      <c r="F277" s="38"/>
      <c r="G277" s="57">
        <v>0</v>
      </c>
      <c r="H277" s="7"/>
    </row>
    <row r="278" spans="1:8" ht="33.75" customHeight="1">
      <c r="A278" s="67" t="s">
        <v>306</v>
      </c>
      <c r="B278" s="130" t="s">
        <v>139</v>
      </c>
      <c r="C278" s="38" t="s">
        <v>294</v>
      </c>
      <c r="D278" s="38" t="s">
        <v>294</v>
      </c>
      <c r="E278" s="38"/>
      <c r="F278" s="38"/>
      <c r="G278" s="57">
        <v>0</v>
      </c>
      <c r="H278" s="7"/>
    </row>
    <row r="279" spans="1:8" ht="47.25">
      <c r="A279" s="67" t="s">
        <v>58</v>
      </c>
      <c r="B279" s="131" t="s">
        <v>140</v>
      </c>
      <c r="C279" s="38"/>
      <c r="D279" s="38"/>
      <c r="E279" s="38"/>
      <c r="F279" s="38"/>
      <c r="G279" s="57"/>
      <c r="H279" s="7"/>
    </row>
    <row r="280" spans="1:8" ht="31.5">
      <c r="A280" s="67" t="s">
        <v>307</v>
      </c>
      <c r="B280" s="62" t="s">
        <v>286</v>
      </c>
      <c r="C280" s="38" t="s">
        <v>294</v>
      </c>
      <c r="D280" s="38" t="s">
        <v>294</v>
      </c>
      <c r="E280" s="38"/>
      <c r="F280" s="38"/>
      <c r="G280" s="57">
        <v>0</v>
      </c>
      <c r="H280" s="7"/>
    </row>
    <row r="281" spans="1:8" ht="15.75">
      <c r="A281" s="67" t="s">
        <v>308</v>
      </c>
      <c r="B281" s="62" t="s">
        <v>142</v>
      </c>
      <c r="C281" s="38" t="s">
        <v>521</v>
      </c>
      <c r="D281" s="38" t="str">
        <f>C281</f>
        <v>апрель 2019 г</v>
      </c>
      <c r="E281" s="38"/>
      <c r="F281" s="38"/>
      <c r="G281" s="57">
        <v>0</v>
      </c>
      <c r="H281" s="7"/>
    </row>
    <row r="282" spans="1:8" ht="16.5" customHeight="1">
      <c r="A282" s="67" t="s">
        <v>309</v>
      </c>
      <c r="B282" s="62" t="s">
        <v>143</v>
      </c>
      <c r="C282" s="38" t="s">
        <v>465</v>
      </c>
      <c r="D282" s="38" t="str">
        <f>C282</f>
        <v>май 2019 г.</v>
      </c>
      <c r="E282" s="38"/>
      <c r="F282" s="38"/>
      <c r="G282" s="57">
        <v>0</v>
      </c>
      <c r="H282" s="7"/>
    </row>
    <row r="283" spans="1:8" ht="15.75">
      <c r="A283" s="67" t="s">
        <v>310</v>
      </c>
      <c r="B283" s="62" t="s">
        <v>145</v>
      </c>
      <c r="C283" s="38" t="s">
        <v>294</v>
      </c>
      <c r="D283" s="38" t="s">
        <v>294</v>
      </c>
      <c r="E283" s="38"/>
      <c r="F283" s="38"/>
      <c r="G283" s="57">
        <v>0</v>
      </c>
      <c r="H283" s="7"/>
    </row>
    <row r="284" spans="1:8" ht="15.75">
      <c r="A284" s="67" t="s">
        <v>311</v>
      </c>
      <c r="B284" s="62" t="s">
        <v>147</v>
      </c>
      <c r="C284" s="38" t="s">
        <v>466</v>
      </c>
      <c r="D284" s="38" t="str">
        <f>C284</f>
        <v>июнь 2019 г.</v>
      </c>
      <c r="E284" s="38"/>
      <c r="F284" s="38"/>
      <c r="G284" s="57">
        <v>0</v>
      </c>
      <c r="H284" s="7"/>
    </row>
    <row r="285" spans="1:8" ht="31.5">
      <c r="A285" s="67" t="s">
        <v>60</v>
      </c>
      <c r="B285" s="131" t="s">
        <v>126</v>
      </c>
      <c r="C285" s="38"/>
      <c r="D285" s="38"/>
      <c r="E285" s="38"/>
      <c r="F285" s="38"/>
      <c r="G285" s="57"/>
      <c r="H285" s="7"/>
    </row>
    <row r="286" spans="1:8" ht="31.5">
      <c r="A286" s="67" t="s">
        <v>312</v>
      </c>
      <c r="B286" s="62" t="s">
        <v>127</v>
      </c>
      <c r="C286" s="38" t="s">
        <v>522</v>
      </c>
      <c r="D286" s="38" t="str">
        <f>C286</f>
        <v>август 2019 г</v>
      </c>
      <c r="E286" s="38"/>
      <c r="F286" s="38"/>
      <c r="G286" s="57">
        <v>0</v>
      </c>
      <c r="H286" s="7"/>
    </row>
    <row r="287" spans="1:8" ht="63">
      <c r="A287" s="67" t="s">
        <v>313</v>
      </c>
      <c r="B287" s="130" t="s">
        <v>149</v>
      </c>
      <c r="C287" s="38" t="s">
        <v>294</v>
      </c>
      <c r="D287" s="38" t="str">
        <f>C287</f>
        <v>-</v>
      </c>
      <c r="E287" s="38"/>
      <c r="F287" s="38"/>
      <c r="G287" s="57">
        <v>0</v>
      </c>
      <c r="H287" s="7"/>
    </row>
    <row r="288" spans="1:8" ht="17.25" customHeight="1">
      <c r="A288" s="67" t="s">
        <v>314</v>
      </c>
      <c r="B288" s="62" t="s">
        <v>287</v>
      </c>
      <c r="C288" s="38" t="s">
        <v>294</v>
      </c>
      <c r="D288" s="38" t="s">
        <v>294</v>
      </c>
      <c r="E288" s="38"/>
      <c r="F288" s="38"/>
      <c r="G288" s="57">
        <v>0</v>
      </c>
      <c r="H288" s="7"/>
    </row>
    <row r="289" spans="1:8" ht="31.5">
      <c r="A289" s="67" t="s">
        <v>315</v>
      </c>
      <c r="B289" s="62" t="s">
        <v>288</v>
      </c>
      <c r="C289" s="38" t="s">
        <v>523</v>
      </c>
      <c r="D289" s="38" t="str">
        <f>C289</f>
        <v>сентябрь 2019 г</v>
      </c>
      <c r="E289" s="38"/>
      <c r="F289" s="38"/>
      <c r="G289" s="57">
        <v>0</v>
      </c>
      <c r="H289" s="7"/>
    </row>
    <row r="290" spans="1:8" ht="15.75">
      <c r="A290" s="730" t="s">
        <v>524</v>
      </c>
      <c r="B290" s="732"/>
      <c r="C290" s="732"/>
      <c r="D290" s="732"/>
      <c r="E290" s="732"/>
      <c r="F290" s="732"/>
      <c r="G290" s="732"/>
      <c r="H290" s="802"/>
    </row>
    <row r="291" spans="1:8" ht="38.25" customHeight="1">
      <c r="A291" s="730" t="str">
        <f>'Формат ФСТ'!B23</f>
        <v>Установка комплекса телемеханики в трансформаторной подстанции ТП-17, расположенной по адресу: г. Москва, п. Внуковское, ул. Летчика Грицевца, 11, стр. 1</v>
      </c>
      <c r="B291" s="803"/>
      <c r="C291" s="803"/>
      <c r="D291" s="803"/>
      <c r="E291" s="803"/>
      <c r="F291" s="803"/>
      <c r="G291" s="803"/>
      <c r="H291" s="804"/>
    </row>
    <row r="292" spans="1:8" ht="15.75">
      <c r="A292" s="58">
        <v>1</v>
      </c>
      <c r="B292" s="131" t="s">
        <v>128</v>
      </c>
      <c r="C292" s="37" t="s">
        <v>294</v>
      </c>
      <c r="D292" s="37" t="s">
        <v>294</v>
      </c>
      <c r="E292" s="37"/>
      <c r="F292" s="37"/>
      <c r="G292" s="57"/>
      <c r="H292" s="14"/>
    </row>
    <row r="293" spans="1:8" ht="15.75">
      <c r="A293" s="58" t="s">
        <v>298</v>
      </c>
      <c r="B293" s="129" t="s">
        <v>129</v>
      </c>
      <c r="C293" s="37" t="s">
        <v>294</v>
      </c>
      <c r="D293" s="37" t="s">
        <v>294</v>
      </c>
      <c r="E293" s="37"/>
      <c r="F293" s="37"/>
      <c r="G293" s="57">
        <v>0</v>
      </c>
      <c r="H293" s="14"/>
    </row>
    <row r="294" spans="1:8" ht="15.75">
      <c r="A294" s="58" t="s">
        <v>299</v>
      </c>
      <c r="B294" s="129" t="s">
        <v>130</v>
      </c>
      <c r="C294" s="37" t="s">
        <v>294</v>
      </c>
      <c r="D294" s="37" t="s">
        <v>294</v>
      </c>
      <c r="E294" s="37"/>
      <c r="F294" s="37"/>
      <c r="G294" s="57">
        <v>0</v>
      </c>
      <c r="H294" s="14"/>
    </row>
    <row r="295" spans="1:8" ht="31.5" customHeight="1">
      <c r="A295" s="67" t="s">
        <v>300</v>
      </c>
      <c r="B295" s="62" t="s">
        <v>283</v>
      </c>
      <c r="C295" s="37" t="s">
        <v>294</v>
      </c>
      <c r="D295" s="37" t="s">
        <v>294</v>
      </c>
      <c r="E295" s="38"/>
      <c r="F295" s="38"/>
      <c r="G295" s="57">
        <v>0</v>
      </c>
      <c r="H295" s="7"/>
    </row>
    <row r="296" spans="1:8" ht="16.5" customHeight="1">
      <c r="A296" s="67" t="s">
        <v>301</v>
      </c>
      <c r="B296" s="129" t="s">
        <v>132</v>
      </c>
      <c r="C296" s="37" t="s">
        <v>294</v>
      </c>
      <c r="D296" s="37" t="s">
        <v>294</v>
      </c>
      <c r="E296" s="38"/>
      <c r="F296" s="38"/>
      <c r="G296" s="57">
        <v>0</v>
      </c>
      <c r="H296" s="7"/>
    </row>
    <row r="297" spans="1:8" ht="31.5">
      <c r="A297" s="67" t="s">
        <v>302</v>
      </c>
      <c r="B297" s="62" t="s">
        <v>134</v>
      </c>
      <c r="C297" s="37" t="s">
        <v>294</v>
      </c>
      <c r="D297" s="37" t="s">
        <v>294</v>
      </c>
      <c r="E297" s="38"/>
      <c r="F297" s="38"/>
      <c r="G297" s="57">
        <v>0</v>
      </c>
      <c r="H297" s="7"/>
    </row>
    <row r="298" spans="1:8" ht="15.75">
      <c r="A298" s="67" t="s">
        <v>303</v>
      </c>
      <c r="B298" s="62" t="s">
        <v>136</v>
      </c>
      <c r="C298" s="37" t="s">
        <v>294</v>
      </c>
      <c r="D298" s="37" t="s">
        <v>294</v>
      </c>
      <c r="E298" s="38"/>
      <c r="F298" s="38"/>
      <c r="G298" s="57">
        <v>0</v>
      </c>
      <c r="H298" s="7"/>
    </row>
    <row r="299" spans="1:8" ht="15.75">
      <c r="A299" s="67" t="s">
        <v>5</v>
      </c>
      <c r="B299" s="131" t="s">
        <v>121</v>
      </c>
      <c r="C299" s="38"/>
      <c r="D299" s="38"/>
      <c r="E299" s="38"/>
      <c r="F299" s="38"/>
      <c r="G299" s="57"/>
      <c r="H299" s="7"/>
    </row>
    <row r="300" spans="1:8" ht="15.75">
      <c r="A300" s="67" t="s">
        <v>304</v>
      </c>
      <c r="B300" s="62" t="s">
        <v>285</v>
      </c>
      <c r="C300" s="38" t="s">
        <v>464</v>
      </c>
      <c r="D300" s="38" t="str">
        <f>C300</f>
        <v>март 2019 г.</v>
      </c>
      <c r="E300" s="38"/>
      <c r="F300" s="38"/>
      <c r="G300" s="57">
        <v>0</v>
      </c>
      <c r="H300" s="7"/>
    </row>
    <row r="301" spans="1:8" ht="31.5" customHeight="1">
      <c r="A301" s="67" t="s">
        <v>305</v>
      </c>
      <c r="B301" s="130" t="s">
        <v>138</v>
      </c>
      <c r="C301" s="38" t="s">
        <v>294</v>
      </c>
      <c r="D301" s="38" t="s">
        <v>294</v>
      </c>
      <c r="E301" s="38"/>
      <c r="F301" s="38"/>
      <c r="G301" s="57">
        <v>0</v>
      </c>
      <c r="H301" s="7"/>
    </row>
    <row r="302" spans="1:8" ht="33.75" customHeight="1">
      <c r="A302" s="67" t="s">
        <v>306</v>
      </c>
      <c r="B302" s="130" t="s">
        <v>139</v>
      </c>
      <c r="C302" s="38" t="s">
        <v>294</v>
      </c>
      <c r="D302" s="38" t="s">
        <v>294</v>
      </c>
      <c r="E302" s="38"/>
      <c r="F302" s="38"/>
      <c r="G302" s="57">
        <v>0</v>
      </c>
      <c r="H302" s="7"/>
    </row>
    <row r="303" spans="1:8" ht="47.25">
      <c r="A303" s="67" t="s">
        <v>58</v>
      </c>
      <c r="B303" s="131" t="s">
        <v>140</v>
      </c>
      <c r="C303" s="38"/>
      <c r="D303" s="38"/>
      <c r="E303" s="38"/>
      <c r="F303" s="38"/>
      <c r="G303" s="57"/>
      <c r="H303" s="7"/>
    </row>
    <row r="304" spans="1:8" ht="31.5">
      <c r="A304" s="67" t="s">
        <v>307</v>
      </c>
      <c r="B304" s="62" t="s">
        <v>286</v>
      </c>
      <c r="C304" s="38" t="s">
        <v>294</v>
      </c>
      <c r="D304" s="38" t="s">
        <v>294</v>
      </c>
      <c r="E304" s="38"/>
      <c r="F304" s="38"/>
      <c r="G304" s="57">
        <v>0</v>
      </c>
      <c r="H304" s="7"/>
    </row>
    <row r="305" spans="1:8" ht="15.75">
      <c r="A305" s="67" t="s">
        <v>308</v>
      </c>
      <c r="B305" s="62" t="s">
        <v>142</v>
      </c>
      <c r="C305" s="38" t="s">
        <v>521</v>
      </c>
      <c r="D305" s="38" t="str">
        <f>C305</f>
        <v>апрель 2019 г</v>
      </c>
      <c r="E305" s="38"/>
      <c r="F305" s="38"/>
      <c r="G305" s="57">
        <v>0</v>
      </c>
      <c r="H305" s="7"/>
    </row>
    <row r="306" spans="1:8" ht="16.5" customHeight="1">
      <c r="A306" s="67" t="s">
        <v>309</v>
      </c>
      <c r="B306" s="62" t="s">
        <v>143</v>
      </c>
      <c r="C306" s="38" t="s">
        <v>465</v>
      </c>
      <c r="D306" s="38" t="str">
        <f>C306</f>
        <v>май 2019 г.</v>
      </c>
      <c r="E306" s="38"/>
      <c r="F306" s="38"/>
      <c r="G306" s="57">
        <v>0</v>
      </c>
      <c r="H306" s="7"/>
    </row>
    <row r="307" spans="1:8" ht="15.75">
      <c r="A307" s="67" t="s">
        <v>310</v>
      </c>
      <c r="B307" s="62" t="s">
        <v>145</v>
      </c>
      <c r="C307" s="38" t="s">
        <v>294</v>
      </c>
      <c r="D307" s="38" t="s">
        <v>294</v>
      </c>
      <c r="E307" s="38"/>
      <c r="F307" s="38"/>
      <c r="G307" s="57">
        <v>0</v>
      </c>
      <c r="H307" s="7"/>
    </row>
    <row r="308" spans="1:8" ht="15.75">
      <c r="A308" s="67" t="s">
        <v>311</v>
      </c>
      <c r="B308" s="62" t="s">
        <v>147</v>
      </c>
      <c r="C308" s="38" t="s">
        <v>466</v>
      </c>
      <c r="D308" s="38" t="str">
        <f>C308</f>
        <v>июнь 2019 г.</v>
      </c>
      <c r="E308" s="38"/>
      <c r="F308" s="38"/>
      <c r="G308" s="57">
        <v>0</v>
      </c>
      <c r="H308" s="7"/>
    </row>
    <row r="309" spans="1:8" ht="31.5">
      <c r="A309" s="67" t="s">
        <v>60</v>
      </c>
      <c r="B309" s="131" t="s">
        <v>126</v>
      </c>
      <c r="C309" s="38"/>
      <c r="D309" s="38"/>
      <c r="E309" s="38"/>
      <c r="F309" s="38"/>
      <c r="G309" s="57"/>
      <c r="H309" s="7"/>
    </row>
    <row r="310" spans="1:8" ht="31.5">
      <c r="A310" s="67" t="s">
        <v>312</v>
      </c>
      <c r="B310" s="62" t="s">
        <v>127</v>
      </c>
      <c r="C310" s="38" t="s">
        <v>522</v>
      </c>
      <c r="D310" s="38" t="str">
        <f>C310</f>
        <v>август 2019 г</v>
      </c>
      <c r="E310" s="38"/>
      <c r="F310" s="38"/>
      <c r="G310" s="57">
        <v>0</v>
      </c>
      <c r="H310" s="7"/>
    </row>
    <row r="311" spans="1:8" ht="63">
      <c r="A311" s="67" t="s">
        <v>313</v>
      </c>
      <c r="B311" s="130" t="s">
        <v>149</v>
      </c>
      <c r="C311" s="38" t="s">
        <v>294</v>
      </c>
      <c r="D311" s="38" t="str">
        <f>C311</f>
        <v>-</v>
      </c>
      <c r="E311" s="38"/>
      <c r="F311" s="38"/>
      <c r="G311" s="57">
        <v>0</v>
      </c>
      <c r="H311" s="7"/>
    </row>
    <row r="312" spans="1:8" ht="17.25" customHeight="1">
      <c r="A312" s="67" t="s">
        <v>314</v>
      </c>
      <c r="B312" s="62" t="s">
        <v>287</v>
      </c>
      <c r="C312" s="38" t="s">
        <v>294</v>
      </c>
      <c r="D312" s="38" t="s">
        <v>294</v>
      </c>
      <c r="E312" s="38"/>
      <c r="F312" s="38"/>
      <c r="G312" s="57">
        <v>0</v>
      </c>
      <c r="H312" s="7"/>
    </row>
    <row r="313" spans="1:8" ht="31.5">
      <c r="A313" s="67" t="s">
        <v>315</v>
      </c>
      <c r="B313" s="62" t="s">
        <v>288</v>
      </c>
      <c r="C313" s="38" t="s">
        <v>523</v>
      </c>
      <c r="D313" s="38" t="str">
        <f>C313</f>
        <v>сентябрь 2019 г</v>
      </c>
      <c r="E313" s="38"/>
      <c r="F313" s="38"/>
      <c r="G313" s="57">
        <v>0</v>
      </c>
      <c r="H313" s="7"/>
    </row>
    <row r="314" spans="1:8" ht="19.5" customHeight="1">
      <c r="A314" s="730" t="s">
        <v>525</v>
      </c>
      <c r="B314" s="732"/>
      <c r="C314" s="732"/>
      <c r="D314" s="732"/>
      <c r="E314" s="732"/>
      <c r="F314" s="732"/>
      <c r="G314" s="732"/>
      <c r="H314" s="802"/>
    </row>
    <row r="315" spans="1:8" ht="35.25" customHeight="1">
      <c r="A315" s="730" t="str">
        <f>'Формат ФСТ'!B24</f>
        <v>Установка комплекса телемеханики в трансформаторной подстанции ТП-18, расположенной по адресу: г. Москва, п. Внуковское, ул. Авиаконструктора Петлякова, 21, стр. 1</v>
      </c>
      <c r="B315" s="732"/>
      <c r="C315" s="732"/>
      <c r="D315" s="732"/>
      <c r="E315" s="732"/>
      <c r="F315" s="732"/>
      <c r="G315" s="732"/>
      <c r="H315" s="802"/>
    </row>
    <row r="316" spans="1:8" ht="15.75">
      <c r="A316" s="58">
        <v>1</v>
      </c>
      <c r="B316" s="131" t="s">
        <v>128</v>
      </c>
      <c r="C316" s="37" t="s">
        <v>294</v>
      </c>
      <c r="D316" s="37" t="s">
        <v>294</v>
      </c>
      <c r="E316" s="37"/>
      <c r="F316" s="37"/>
      <c r="G316" s="57"/>
      <c r="H316" s="14"/>
    </row>
    <row r="317" spans="1:8" ht="15.75">
      <c r="A317" s="58" t="s">
        <v>298</v>
      </c>
      <c r="B317" s="129" t="s">
        <v>129</v>
      </c>
      <c r="C317" s="37" t="s">
        <v>294</v>
      </c>
      <c r="D317" s="37" t="s">
        <v>294</v>
      </c>
      <c r="E317" s="37"/>
      <c r="F317" s="37"/>
      <c r="G317" s="57">
        <v>0</v>
      </c>
      <c r="H317" s="14"/>
    </row>
    <row r="318" spans="1:8" ht="15.75">
      <c r="A318" s="58" t="s">
        <v>299</v>
      </c>
      <c r="B318" s="129" t="s">
        <v>130</v>
      </c>
      <c r="C318" s="37" t="s">
        <v>294</v>
      </c>
      <c r="D318" s="37" t="s">
        <v>294</v>
      </c>
      <c r="E318" s="37"/>
      <c r="F318" s="37"/>
      <c r="G318" s="57">
        <v>0</v>
      </c>
      <c r="H318" s="14"/>
    </row>
    <row r="319" spans="1:8" ht="31.5" customHeight="1">
      <c r="A319" s="67" t="s">
        <v>300</v>
      </c>
      <c r="B319" s="62" t="s">
        <v>283</v>
      </c>
      <c r="C319" s="37" t="s">
        <v>294</v>
      </c>
      <c r="D319" s="37" t="s">
        <v>294</v>
      </c>
      <c r="E319" s="38"/>
      <c r="F319" s="38"/>
      <c r="G319" s="57">
        <v>0</v>
      </c>
      <c r="H319" s="7"/>
    </row>
    <row r="320" spans="1:8" ht="16.5" customHeight="1">
      <c r="A320" s="67" t="s">
        <v>301</v>
      </c>
      <c r="B320" s="129" t="s">
        <v>132</v>
      </c>
      <c r="C320" s="37" t="s">
        <v>294</v>
      </c>
      <c r="D320" s="37" t="s">
        <v>294</v>
      </c>
      <c r="E320" s="38"/>
      <c r="F320" s="38"/>
      <c r="G320" s="57">
        <v>0</v>
      </c>
      <c r="H320" s="7"/>
    </row>
    <row r="321" spans="1:8" ht="31.5">
      <c r="A321" s="67" t="s">
        <v>302</v>
      </c>
      <c r="B321" s="62" t="s">
        <v>134</v>
      </c>
      <c r="C321" s="37" t="s">
        <v>294</v>
      </c>
      <c r="D321" s="37" t="s">
        <v>294</v>
      </c>
      <c r="E321" s="38"/>
      <c r="F321" s="38"/>
      <c r="G321" s="57">
        <v>0</v>
      </c>
      <c r="H321" s="7"/>
    </row>
    <row r="322" spans="1:8" ht="15.75">
      <c r="A322" s="67" t="s">
        <v>303</v>
      </c>
      <c r="B322" s="62" t="s">
        <v>136</v>
      </c>
      <c r="C322" s="37" t="s">
        <v>294</v>
      </c>
      <c r="D322" s="37" t="s">
        <v>294</v>
      </c>
      <c r="E322" s="38"/>
      <c r="F322" s="38"/>
      <c r="G322" s="57">
        <v>0</v>
      </c>
      <c r="H322" s="7"/>
    </row>
    <row r="323" spans="1:8" ht="15.75">
      <c r="A323" s="67" t="s">
        <v>5</v>
      </c>
      <c r="B323" s="131" t="s">
        <v>121</v>
      </c>
      <c r="C323" s="38"/>
      <c r="D323" s="38"/>
      <c r="E323" s="38"/>
      <c r="F323" s="38"/>
      <c r="G323" s="57"/>
      <c r="H323" s="7"/>
    </row>
    <row r="324" spans="1:8" ht="15.75">
      <c r="A324" s="67" t="s">
        <v>304</v>
      </c>
      <c r="B324" s="62" t="s">
        <v>285</v>
      </c>
      <c r="C324" s="38" t="s">
        <v>464</v>
      </c>
      <c r="D324" s="38" t="str">
        <f>C324</f>
        <v>март 2019 г.</v>
      </c>
      <c r="E324" s="38"/>
      <c r="F324" s="38"/>
      <c r="G324" s="57">
        <v>0</v>
      </c>
      <c r="H324" s="7"/>
    </row>
    <row r="325" spans="1:8" ht="31.5" customHeight="1">
      <c r="A325" s="67" t="s">
        <v>305</v>
      </c>
      <c r="B325" s="130" t="s">
        <v>138</v>
      </c>
      <c r="C325" s="38" t="s">
        <v>294</v>
      </c>
      <c r="D325" s="38" t="s">
        <v>294</v>
      </c>
      <c r="E325" s="38"/>
      <c r="F325" s="38"/>
      <c r="G325" s="57">
        <v>0</v>
      </c>
      <c r="H325" s="7"/>
    </row>
    <row r="326" spans="1:8" ht="33.75" customHeight="1">
      <c r="A326" s="67" t="s">
        <v>306</v>
      </c>
      <c r="B326" s="130" t="s">
        <v>139</v>
      </c>
      <c r="C326" s="38" t="s">
        <v>294</v>
      </c>
      <c r="D326" s="38" t="s">
        <v>294</v>
      </c>
      <c r="E326" s="38"/>
      <c r="F326" s="38"/>
      <c r="G326" s="57">
        <v>0</v>
      </c>
      <c r="H326" s="7"/>
    </row>
    <row r="327" spans="1:8" ht="47.25">
      <c r="A327" s="67" t="s">
        <v>58</v>
      </c>
      <c r="B327" s="131" t="s">
        <v>140</v>
      </c>
      <c r="C327" s="38"/>
      <c r="D327" s="38"/>
      <c r="E327" s="38"/>
      <c r="F327" s="38"/>
      <c r="G327" s="57"/>
      <c r="H327" s="7"/>
    </row>
    <row r="328" spans="1:8" ht="31.5">
      <c r="A328" s="67" t="s">
        <v>307</v>
      </c>
      <c r="B328" s="62" t="s">
        <v>286</v>
      </c>
      <c r="C328" s="38" t="s">
        <v>294</v>
      </c>
      <c r="D328" s="38" t="s">
        <v>294</v>
      </c>
      <c r="E328" s="38"/>
      <c r="F328" s="38"/>
      <c r="G328" s="57">
        <v>0</v>
      </c>
      <c r="H328" s="7"/>
    </row>
    <row r="329" spans="1:8" ht="15.75">
      <c r="A329" s="67" t="s">
        <v>308</v>
      </c>
      <c r="B329" s="62" t="s">
        <v>142</v>
      </c>
      <c r="C329" s="38" t="s">
        <v>521</v>
      </c>
      <c r="D329" s="38" t="str">
        <f>C329</f>
        <v>апрель 2019 г</v>
      </c>
      <c r="E329" s="38"/>
      <c r="F329" s="38"/>
      <c r="G329" s="57">
        <v>0</v>
      </c>
      <c r="H329" s="7"/>
    </row>
    <row r="330" spans="1:8" ht="16.5" customHeight="1">
      <c r="A330" s="67" t="s">
        <v>309</v>
      </c>
      <c r="B330" s="62" t="s">
        <v>143</v>
      </c>
      <c r="C330" s="38" t="s">
        <v>465</v>
      </c>
      <c r="D330" s="38" t="str">
        <f>C330</f>
        <v>май 2019 г.</v>
      </c>
      <c r="E330" s="38"/>
      <c r="F330" s="38"/>
      <c r="G330" s="57">
        <v>0</v>
      </c>
      <c r="H330" s="7"/>
    </row>
    <row r="331" spans="1:8" ht="15.75">
      <c r="A331" s="67" t="s">
        <v>310</v>
      </c>
      <c r="B331" s="62" t="s">
        <v>145</v>
      </c>
      <c r="C331" s="38" t="s">
        <v>294</v>
      </c>
      <c r="D331" s="38" t="s">
        <v>294</v>
      </c>
      <c r="E331" s="38"/>
      <c r="F331" s="38"/>
      <c r="G331" s="57">
        <v>0</v>
      </c>
      <c r="H331" s="7"/>
    </row>
    <row r="332" spans="1:8" ht="15.75">
      <c r="A332" s="67" t="s">
        <v>311</v>
      </c>
      <c r="B332" s="62" t="s">
        <v>147</v>
      </c>
      <c r="C332" s="38" t="s">
        <v>466</v>
      </c>
      <c r="D332" s="38" t="str">
        <f>C332</f>
        <v>июнь 2019 г.</v>
      </c>
      <c r="E332" s="38"/>
      <c r="F332" s="38"/>
      <c r="G332" s="57">
        <v>0</v>
      </c>
      <c r="H332" s="7"/>
    </row>
    <row r="333" spans="1:8" ht="31.5">
      <c r="A333" s="67" t="s">
        <v>60</v>
      </c>
      <c r="B333" s="131" t="s">
        <v>126</v>
      </c>
      <c r="C333" s="38"/>
      <c r="D333" s="38"/>
      <c r="E333" s="38"/>
      <c r="F333" s="38"/>
      <c r="G333" s="57"/>
      <c r="H333" s="7"/>
    </row>
    <row r="334" spans="1:8" ht="31.5">
      <c r="A334" s="67" t="s">
        <v>312</v>
      </c>
      <c r="B334" s="62" t="s">
        <v>127</v>
      </c>
      <c r="C334" s="38" t="s">
        <v>522</v>
      </c>
      <c r="D334" s="38" t="str">
        <f>C334</f>
        <v>август 2019 г</v>
      </c>
      <c r="E334" s="38"/>
      <c r="F334" s="38"/>
      <c r="G334" s="57">
        <v>0</v>
      </c>
      <c r="H334" s="7"/>
    </row>
    <row r="335" spans="1:8" ht="63">
      <c r="A335" s="67" t="s">
        <v>313</v>
      </c>
      <c r="B335" s="130" t="s">
        <v>149</v>
      </c>
      <c r="C335" s="38" t="s">
        <v>294</v>
      </c>
      <c r="D335" s="38" t="str">
        <f>C335</f>
        <v>-</v>
      </c>
      <c r="E335" s="38"/>
      <c r="F335" s="38"/>
      <c r="G335" s="57">
        <v>0</v>
      </c>
      <c r="H335" s="7"/>
    </row>
    <row r="336" spans="1:8" ht="17.25" customHeight="1">
      <c r="A336" s="67" t="s">
        <v>314</v>
      </c>
      <c r="B336" s="62" t="s">
        <v>287</v>
      </c>
      <c r="C336" s="38" t="s">
        <v>294</v>
      </c>
      <c r="D336" s="38" t="s">
        <v>294</v>
      </c>
      <c r="E336" s="38"/>
      <c r="F336" s="38"/>
      <c r="G336" s="57">
        <v>0</v>
      </c>
      <c r="H336" s="7"/>
    </row>
    <row r="337" spans="1:8" ht="31.5">
      <c r="A337" s="67" t="s">
        <v>315</v>
      </c>
      <c r="B337" s="62" t="s">
        <v>288</v>
      </c>
      <c r="C337" s="38" t="s">
        <v>523</v>
      </c>
      <c r="D337" s="38" t="str">
        <f>C337</f>
        <v>сентябрь 2019 г</v>
      </c>
      <c r="E337" s="38"/>
      <c r="F337" s="38"/>
      <c r="G337" s="57">
        <v>0</v>
      </c>
      <c r="H337" s="7"/>
    </row>
    <row r="338" spans="1:8" ht="21" customHeight="1">
      <c r="A338" s="730" t="s">
        <v>526</v>
      </c>
      <c r="B338" s="732"/>
      <c r="C338" s="732"/>
      <c r="D338" s="732"/>
      <c r="E338" s="732"/>
      <c r="F338" s="732"/>
      <c r="G338" s="732"/>
      <c r="H338" s="802"/>
    </row>
    <row r="339" spans="1:8" ht="36.75" customHeight="1">
      <c r="A339" s="730" t="str">
        <f>'Формат ФСТ'!B25</f>
        <v>Установка комплекса телемеханики в трансформаторной подстанции ТП-19, расположенной по адресу: г. Москва, п. Внуковское, ул. Авиаконструктора Петлякова, 25, стр. 1</v>
      </c>
      <c r="B339" s="732"/>
      <c r="C339" s="732"/>
      <c r="D339" s="732"/>
      <c r="E339" s="732"/>
      <c r="F339" s="732"/>
      <c r="G339" s="732"/>
      <c r="H339" s="802"/>
    </row>
    <row r="340" spans="1:8" ht="15.75">
      <c r="A340" s="58">
        <v>1</v>
      </c>
      <c r="B340" s="131" t="s">
        <v>128</v>
      </c>
      <c r="C340" s="37" t="s">
        <v>294</v>
      </c>
      <c r="D340" s="37" t="s">
        <v>294</v>
      </c>
      <c r="E340" s="37"/>
      <c r="F340" s="37"/>
      <c r="G340" s="57"/>
      <c r="H340" s="14"/>
    </row>
    <row r="341" spans="1:8" ht="15.75">
      <c r="A341" s="58" t="s">
        <v>298</v>
      </c>
      <c r="B341" s="129" t="s">
        <v>129</v>
      </c>
      <c r="C341" s="37" t="s">
        <v>294</v>
      </c>
      <c r="D341" s="37" t="s">
        <v>294</v>
      </c>
      <c r="E341" s="37"/>
      <c r="F341" s="37"/>
      <c r="G341" s="57">
        <v>0</v>
      </c>
      <c r="H341" s="14"/>
    </row>
    <row r="342" spans="1:8" ht="15.75">
      <c r="A342" s="58" t="s">
        <v>299</v>
      </c>
      <c r="B342" s="129" t="s">
        <v>130</v>
      </c>
      <c r="C342" s="37" t="s">
        <v>294</v>
      </c>
      <c r="D342" s="37" t="s">
        <v>294</v>
      </c>
      <c r="E342" s="37"/>
      <c r="F342" s="37"/>
      <c r="G342" s="57">
        <v>0</v>
      </c>
      <c r="H342" s="14"/>
    </row>
    <row r="343" spans="1:8" ht="31.5" customHeight="1">
      <c r="A343" s="67" t="s">
        <v>300</v>
      </c>
      <c r="B343" s="62" t="s">
        <v>283</v>
      </c>
      <c r="C343" s="37" t="s">
        <v>294</v>
      </c>
      <c r="D343" s="37" t="s">
        <v>294</v>
      </c>
      <c r="E343" s="38"/>
      <c r="F343" s="38"/>
      <c r="G343" s="57">
        <v>0</v>
      </c>
      <c r="H343" s="7"/>
    </row>
    <row r="344" spans="1:8" ht="16.5" customHeight="1">
      <c r="A344" s="67" t="s">
        <v>301</v>
      </c>
      <c r="B344" s="129" t="s">
        <v>132</v>
      </c>
      <c r="C344" s="37" t="s">
        <v>294</v>
      </c>
      <c r="D344" s="37" t="s">
        <v>294</v>
      </c>
      <c r="E344" s="38"/>
      <c r="F344" s="38"/>
      <c r="G344" s="57">
        <v>0</v>
      </c>
      <c r="H344" s="7"/>
    </row>
    <row r="345" spans="1:8" ht="31.5">
      <c r="A345" s="67" t="s">
        <v>302</v>
      </c>
      <c r="B345" s="62" t="s">
        <v>134</v>
      </c>
      <c r="C345" s="37" t="s">
        <v>294</v>
      </c>
      <c r="D345" s="37" t="s">
        <v>294</v>
      </c>
      <c r="E345" s="38"/>
      <c r="F345" s="38"/>
      <c r="G345" s="57">
        <v>0</v>
      </c>
      <c r="H345" s="7"/>
    </row>
    <row r="346" spans="1:8" ht="15.75">
      <c r="A346" s="67" t="s">
        <v>303</v>
      </c>
      <c r="B346" s="62" t="s">
        <v>136</v>
      </c>
      <c r="C346" s="37" t="s">
        <v>294</v>
      </c>
      <c r="D346" s="37" t="s">
        <v>294</v>
      </c>
      <c r="E346" s="38"/>
      <c r="F346" s="38"/>
      <c r="G346" s="57">
        <v>0</v>
      </c>
      <c r="H346" s="7"/>
    </row>
    <row r="347" spans="1:8" ht="15.75">
      <c r="A347" s="67" t="s">
        <v>5</v>
      </c>
      <c r="B347" s="131" t="s">
        <v>121</v>
      </c>
      <c r="C347" s="38"/>
      <c r="D347" s="38"/>
      <c r="E347" s="38"/>
      <c r="F347" s="38"/>
      <c r="G347" s="57"/>
      <c r="H347" s="7"/>
    </row>
    <row r="348" spans="1:8" ht="15.75">
      <c r="A348" s="67" t="s">
        <v>304</v>
      </c>
      <c r="B348" s="62" t="s">
        <v>285</v>
      </c>
      <c r="C348" s="38" t="s">
        <v>464</v>
      </c>
      <c r="D348" s="38" t="str">
        <f>C348</f>
        <v>март 2019 г.</v>
      </c>
      <c r="E348" s="38"/>
      <c r="F348" s="38"/>
      <c r="G348" s="57">
        <v>0</v>
      </c>
      <c r="H348" s="7"/>
    </row>
    <row r="349" spans="1:8" ht="31.5" customHeight="1">
      <c r="A349" s="67" t="s">
        <v>305</v>
      </c>
      <c r="B349" s="130" t="s">
        <v>138</v>
      </c>
      <c r="C349" s="38" t="s">
        <v>294</v>
      </c>
      <c r="D349" s="38" t="s">
        <v>294</v>
      </c>
      <c r="E349" s="38"/>
      <c r="F349" s="38"/>
      <c r="G349" s="57">
        <v>0</v>
      </c>
      <c r="H349" s="7"/>
    </row>
    <row r="350" spans="1:8" ht="33.75" customHeight="1">
      <c r="A350" s="67" t="s">
        <v>306</v>
      </c>
      <c r="B350" s="130" t="s">
        <v>139</v>
      </c>
      <c r="C350" s="38" t="s">
        <v>294</v>
      </c>
      <c r="D350" s="38" t="s">
        <v>294</v>
      </c>
      <c r="E350" s="38"/>
      <c r="F350" s="38"/>
      <c r="G350" s="57">
        <v>0</v>
      </c>
      <c r="H350" s="7"/>
    </row>
    <row r="351" spans="1:8" ht="47.25">
      <c r="A351" s="67" t="s">
        <v>58</v>
      </c>
      <c r="B351" s="131" t="s">
        <v>140</v>
      </c>
      <c r="C351" s="38"/>
      <c r="D351" s="38"/>
      <c r="E351" s="38"/>
      <c r="F351" s="38"/>
      <c r="G351" s="57"/>
      <c r="H351" s="7"/>
    </row>
    <row r="352" spans="1:8" ht="31.5">
      <c r="A352" s="67" t="s">
        <v>307</v>
      </c>
      <c r="B352" s="62" t="s">
        <v>286</v>
      </c>
      <c r="C352" s="38" t="s">
        <v>294</v>
      </c>
      <c r="D352" s="38" t="s">
        <v>294</v>
      </c>
      <c r="E352" s="38"/>
      <c r="F352" s="38"/>
      <c r="G352" s="57">
        <v>0</v>
      </c>
      <c r="H352" s="7"/>
    </row>
    <row r="353" spans="1:8" ht="15.75">
      <c r="A353" s="67" t="s">
        <v>308</v>
      </c>
      <c r="B353" s="62" t="s">
        <v>142</v>
      </c>
      <c r="C353" s="38" t="s">
        <v>521</v>
      </c>
      <c r="D353" s="38" t="str">
        <f>C353</f>
        <v>апрель 2019 г</v>
      </c>
      <c r="E353" s="38"/>
      <c r="F353" s="38"/>
      <c r="G353" s="57">
        <v>0</v>
      </c>
      <c r="H353" s="7"/>
    </row>
    <row r="354" spans="1:8" ht="16.5" customHeight="1">
      <c r="A354" s="67" t="s">
        <v>309</v>
      </c>
      <c r="B354" s="62" t="s">
        <v>143</v>
      </c>
      <c r="C354" s="38" t="s">
        <v>465</v>
      </c>
      <c r="D354" s="38" t="str">
        <f>C354</f>
        <v>май 2019 г.</v>
      </c>
      <c r="E354" s="38"/>
      <c r="F354" s="38"/>
      <c r="G354" s="57">
        <v>0</v>
      </c>
      <c r="H354" s="7"/>
    </row>
    <row r="355" spans="1:8" ht="15.75">
      <c r="A355" s="67" t="s">
        <v>310</v>
      </c>
      <c r="B355" s="62" t="s">
        <v>145</v>
      </c>
      <c r="C355" s="38" t="s">
        <v>294</v>
      </c>
      <c r="D355" s="38" t="s">
        <v>294</v>
      </c>
      <c r="E355" s="38"/>
      <c r="F355" s="38"/>
      <c r="G355" s="57">
        <v>0</v>
      </c>
      <c r="H355" s="7"/>
    </row>
    <row r="356" spans="1:8" ht="15.75">
      <c r="A356" s="67" t="s">
        <v>311</v>
      </c>
      <c r="B356" s="62" t="s">
        <v>147</v>
      </c>
      <c r="C356" s="38" t="s">
        <v>466</v>
      </c>
      <c r="D356" s="38" t="str">
        <f>C356</f>
        <v>июнь 2019 г.</v>
      </c>
      <c r="E356" s="38"/>
      <c r="F356" s="38"/>
      <c r="G356" s="57">
        <v>0</v>
      </c>
      <c r="H356" s="7"/>
    </row>
    <row r="357" spans="1:8" ht="31.5">
      <c r="A357" s="67" t="s">
        <v>60</v>
      </c>
      <c r="B357" s="131" t="s">
        <v>126</v>
      </c>
      <c r="C357" s="38"/>
      <c r="D357" s="38"/>
      <c r="E357" s="38"/>
      <c r="F357" s="38"/>
      <c r="G357" s="57"/>
      <c r="H357" s="7"/>
    </row>
    <row r="358" spans="1:8" ht="31.5">
      <c r="A358" s="67" t="s">
        <v>312</v>
      </c>
      <c r="B358" s="62" t="s">
        <v>127</v>
      </c>
      <c r="C358" s="38" t="s">
        <v>522</v>
      </c>
      <c r="D358" s="38" t="str">
        <f>C358</f>
        <v>август 2019 г</v>
      </c>
      <c r="E358" s="38"/>
      <c r="F358" s="38"/>
      <c r="G358" s="57">
        <v>0</v>
      </c>
      <c r="H358" s="7"/>
    </row>
    <row r="359" spans="1:8" ht="63">
      <c r="A359" s="67" t="s">
        <v>313</v>
      </c>
      <c r="B359" s="130" t="s">
        <v>149</v>
      </c>
      <c r="C359" s="38" t="s">
        <v>294</v>
      </c>
      <c r="D359" s="38" t="str">
        <f>C359</f>
        <v>-</v>
      </c>
      <c r="E359" s="38"/>
      <c r="F359" s="38"/>
      <c r="G359" s="57">
        <v>0</v>
      </c>
      <c r="H359" s="7"/>
    </row>
    <row r="360" spans="1:8" ht="17.25" customHeight="1">
      <c r="A360" s="67" t="s">
        <v>314</v>
      </c>
      <c r="B360" s="62" t="s">
        <v>287</v>
      </c>
      <c r="C360" s="38" t="s">
        <v>294</v>
      </c>
      <c r="D360" s="38" t="s">
        <v>294</v>
      </c>
      <c r="E360" s="38"/>
      <c r="F360" s="38"/>
      <c r="G360" s="57">
        <v>0</v>
      </c>
      <c r="H360" s="7"/>
    </row>
    <row r="361" spans="1:8" ht="31.5">
      <c r="A361" s="67" t="s">
        <v>315</v>
      </c>
      <c r="B361" s="62" t="s">
        <v>288</v>
      </c>
      <c r="C361" s="38" t="s">
        <v>523</v>
      </c>
      <c r="D361" s="38" t="str">
        <f>C361</f>
        <v>сентябрь 2019 г</v>
      </c>
      <c r="E361" s="38"/>
      <c r="F361" s="38"/>
      <c r="G361" s="57">
        <v>0</v>
      </c>
      <c r="H361" s="7"/>
    </row>
    <row r="362" spans="1:8" ht="19.5" customHeight="1">
      <c r="A362" s="730" t="s">
        <v>527</v>
      </c>
      <c r="B362" s="732"/>
      <c r="C362" s="732"/>
      <c r="D362" s="732"/>
      <c r="E362" s="732"/>
      <c r="F362" s="732"/>
      <c r="G362" s="732"/>
      <c r="H362" s="802"/>
    </row>
    <row r="363" spans="1:8" ht="36.75" customHeight="1">
      <c r="A363" s="730" t="str">
        <f>'Формат ФСТ'!B26</f>
        <v>Установка комплекса телемеханики в трансформаторной подстанции ТП-21, расположенной по адресу: г. Москва, п. Внуковское, ул. Авиаконструктора Петлякова, 31, стр. 1</v>
      </c>
      <c r="B363" s="732"/>
      <c r="C363" s="732"/>
      <c r="D363" s="732"/>
      <c r="E363" s="732"/>
      <c r="F363" s="732"/>
      <c r="G363" s="732"/>
      <c r="H363" s="802"/>
    </row>
    <row r="364" spans="1:8" ht="15.75">
      <c r="A364" s="58">
        <v>1</v>
      </c>
      <c r="B364" s="131" t="s">
        <v>128</v>
      </c>
      <c r="C364" s="37" t="s">
        <v>294</v>
      </c>
      <c r="D364" s="37" t="s">
        <v>294</v>
      </c>
      <c r="E364" s="37"/>
      <c r="F364" s="37"/>
      <c r="G364" s="57"/>
      <c r="H364" s="14"/>
    </row>
    <row r="365" spans="1:8" ht="15.75">
      <c r="A365" s="58" t="s">
        <v>298</v>
      </c>
      <c r="B365" s="129" t="s">
        <v>129</v>
      </c>
      <c r="C365" s="37" t="s">
        <v>294</v>
      </c>
      <c r="D365" s="37" t="s">
        <v>294</v>
      </c>
      <c r="E365" s="37"/>
      <c r="F365" s="37"/>
      <c r="G365" s="57">
        <v>0</v>
      </c>
      <c r="H365" s="14"/>
    </row>
    <row r="366" spans="1:8" ht="15.75">
      <c r="A366" s="58" t="s">
        <v>299</v>
      </c>
      <c r="B366" s="129" t="s">
        <v>130</v>
      </c>
      <c r="C366" s="37" t="s">
        <v>294</v>
      </c>
      <c r="D366" s="37" t="s">
        <v>294</v>
      </c>
      <c r="E366" s="37"/>
      <c r="F366" s="37"/>
      <c r="G366" s="57">
        <v>0</v>
      </c>
      <c r="H366" s="14"/>
    </row>
    <row r="367" spans="1:8" ht="31.5" customHeight="1">
      <c r="A367" s="67" t="s">
        <v>300</v>
      </c>
      <c r="B367" s="62" t="s">
        <v>283</v>
      </c>
      <c r="C367" s="37" t="s">
        <v>294</v>
      </c>
      <c r="D367" s="37" t="s">
        <v>294</v>
      </c>
      <c r="E367" s="38"/>
      <c r="F367" s="38"/>
      <c r="G367" s="57">
        <v>0</v>
      </c>
      <c r="H367" s="7"/>
    </row>
    <row r="368" spans="1:8" ht="16.5" customHeight="1">
      <c r="A368" s="67" t="s">
        <v>301</v>
      </c>
      <c r="B368" s="129" t="s">
        <v>132</v>
      </c>
      <c r="C368" s="37" t="s">
        <v>294</v>
      </c>
      <c r="D368" s="37" t="s">
        <v>294</v>
      </c>
      <c r="E368" s="38"/>
      <c r="F368" s="38"/>
      <c r="G368" s="57">
        <v>0</v>
      </c>
      <c r="H368" s="7"/>
    </row>
    <row r="369" spans="1:8" ht="31.5">
      <c r="A369" s="67" t="s">
        <v>302</v>
      </c>
      <c r="B369" s="62" t="s">
        <v>134</v>
      </c>
      <c r="C369" s="37" t="s">
        <v>294</v>
      </c>
      <c r="D369" s="37" t="s">
        <v>294</v>
      </c>
      <c r="E369" s="38"/>
      <c r="F369" s="38"/>
      <c r="G369" s="57">
        <v>0</v>
      </c>
      <c r="H369" s="7"/>
    </row>
    <row r="370" spans="1:8" ht="15.75">
      <c r="A370" s="67" t="s">
        <v>303</v>
      </c>
      <c r="B370" s="62" t="s">
        <v>136</v>
      </c>
      <c r="C370" s="37" t="s">
        <v>294</v>
      </c>
      <c r="D370" s="37" t="s">
        <v>294</v>
      </c>
      <c r="E370" s="38"/>
      <c r="F370" s="38"/>
      <c r="G370" s="57">
        <v>0</v>
      </c>
      <c r="H370" s="7"/>
    </row>
    <row r="371" spans="1:8" ht="15.75">
      <c r="A371" s="67" t="s">
        <v>5</v>
      </c>
      <c r="B371" s="131" t="s">
        <v>121</v>
      </c>
      <c r="C371" s="38"/>
      <c r="D371" s="38"/>
      <c r="E371" s="38"/>
      <c r="F371" s="38"/>
      <c r="G371" s="57"/>
      <c r="H371" s="7"/>
    </row>
    <row r="372" spans="1:8" ht="15.75">
      <c r="A372" s="67" t="s">
        <v>304</v>
      </c>
      <c r="B372" s="62" t="s">
        <v>285</v>
      </c>
      <c r="C372" s="38" t="s">
        <v>464</v>
      </c>
      <c r="D372" s="38" t="str">
        <f>C372</f>
        <v>март 2019 г.</v>
      </c>
      <c r="E372" s="38"/>
      <c r="F372" s="38"/>
      <c r="G372" s="57">
        <v>0</v>
      </c>
      <c r="H372" s="7"/>
    </row>
    <row r="373" spans="1:8" ht="31.5" customHeight="1">
      <c r="A373" s="67" t="s">
        <v>305</v>
      </c>
      <c r="B373" s="130" t="s">
        <v>138</v>
      </c>
      <c r="C373" s="38" t="s">
        <v>294</v>
      </c>
      <c r="D373" s="38" t="s">
        <v>294</v>
      </c>
      <c r="E373" s="38"/>
      <c r="F373" s="38"/>
      <c r="G373" s="57">
        <v>0</v>
      </c>
      <c r="H373" s="7"/>
    </row>
    <row r="374" spans="1:8" ht="33.75" customHeight="1">
      <c r="A374" s="67" t="s">
        <v>306</v>
      </c>
      <c r="B374" s="130" t="s">
        <v>139</v>
      </c>
      <c r="C374" s="38" t="s">
        <v>294</v>
      </c>
      <c r="D374" s="38" t="s">
        <v>294</v>
      </c>
      <c r="E374" s="38"/>
      <c r="F374" s="38"/>
      <c r="G374" s="57">
        <v>0</v>
      </c>
      <c r="H374" s="7"/>
    </row>
    <row r="375" spans="1:8" ht="47.25">
      <c r="A375" s="67" t="s">
        <v>58</v>
      </c>
      <c r="B375" s="131" t="s">
        <v>140</v>
      </c>
      <c r="C375" s="38"/>
      <c r="D375" s="38"/>
      <c r="E375" s="38"/>
      <c r="F375" s="38"/>
      <c r="G375" s="57"/>
      <c r="H375" s="7"/>
    </row>
    <row r="376" spans="1:8" ht="31.5">
      <c r="A376" s="67" t="s">
        <v>307</v>
      </c>
      <c r="B376" s="62" t="s">
        <v>286</v>
      </c>
      <c r="C376" s="38" t="s">
        <v>294</v>
      </c>
      <c r="D376" s="38" t="s">
        <v>294</v>
      </c>
      <c r="E376" s="38"/>
      <c r="F376" s="38"/>
      <c r="G376" s="57">
        <v>0</v>
      </c>
      <c r="H376" s="7"/>
    </row>
    <row r="377" spans="1:8" ht="15.75">
      <c r="A377" s="67" t="s">
        <v>308</v>
      </c>
      <c r="B377" s="62" t="s">
        <v>142</v>
      </c>
      <c r="C377" s="38" t="s">
        <v>521</v>
      </c>
      <c r="D377" s="38" t="str">
        <f>C377</f>
        <v>апрель 2019 г</v>
      </c>
      <c r="E377" s="38"/>
      <c r="F377" s="38"/>
      <c r="G377" s="57">
        <v>0</v>
      </c>
      <c r="H377" s="7"/>
    </row>
    <row r="378" spans="1:8" ht="16.5" customHeight="1">
      <c r="A378" s="67" t="s">
        <v>309</v>
      </c>
      <c r="B378" s="62" t="s">
        <v>143</v>
      </c>
      <c r="C378" s="38" t="s">
        <v>465</v>
      </c>
      <c r="D378" s="38" t="str">
        <f>C378</f>
        <v>май 2019 г.</v>
      </c>
      <c r="E378" s="38"/>
      <c r="F378" s="38"/>
      <c r="G378" s="57">
        <v>0</v>
      </c>
      <c r="H378" s="7"/>
    </row>
    <row r="379" spans="1:8" ht="15.75">
      <c r="A379" s="67" t="s">
        <v>310</v>
      </c>
      <c r="B379" s="62" t="s">
        <v>145</v>
      </c>
      <c r="C379" s="38" t="s">
        <v>294</v>
      </c>
      <c r="D379" s="38" t="s">
        <v>294</v>
      </c>
      <c r="E379" s="38"/>
      <c r="F379" s="38"/>
      <c r="G379" s="57">
        <v>0</v>
      </c>
      <c r="H379" s="7"/>
    </row>
    <row r="380" spans="1:8" ht="15.75">
      <c r="A380" s="67" t="s">
        <v>311</v>
      </c>
      <c r="B380" s="62" t="s">
        <v>147</v>
      </c>
      <c r="C380" s="38" t="s">
        <v>466</v>
      </c>
      <c r="D380" s="38" t="str">
        <f>C380</f>
        <v>июнь 2019 г.</v>
      </c>
      <c r="E380" s="38"/>
      <c r="F380" s="38"/>
      <c r="G380" s="57">
        <v>0</v>
      </c>
      <c r="H380" s="7"/>
    </row>
    <row r="381" spans="1:8" ht="31.5">
      <c r="A381" s="67" t="s">
        <v>60</v>
      </c>
      <c r="B381" s="131" t="s">
        <v>126</v>
      </c>
      <c r="C381" s="38"/>
      <c r="D381" s="38"/>
      <c r="E381" s="38"/>
      <c r="F381" s="38"/>
      <c r="G381" s="57"/>
      <c r="H381" s="7"/>
    </row>
    <row r="382" spans="1:8" ht="31.5">
      <c r="A382" s="67" t="s">
        <v>312</v>
      </c>
      <c r="B382" s="62" t="s">
        <v>127</v>
      </c>
      <c r="C382" s="38" t="s">
        <v>522</v>
      </c>
      <c r="D382" s="38" t="str">
        <f>C382</f>
        <v>август 2019 г</v>
      </c>
      <c r="E382" s="38"/>
      <c r="F382" s="38"/>
      <c r="G382" s="57">
        <v>0</v>
      </c>
      <c r="H382" s="7"/>
    </row>
    <row r="383" spans="1:8" ht="63">
      <c r="A383" s="67" t="s">
        <v>313</v>
      </c>
      <c r="B383" s="130" t="s">
        <v>149</v>
      </c>
      <c r="C383" s="38" t="s">
        <v>294</v>
      </c>
      <c r="D383" s="38" t="str">
        <f>C383</f>
        <v>-</v>
      </c>
      <c r="E383" s="38"/>
      <c r="F383" s="38"/>
      <c r="G383" s="57">
        <v>0</v>
      </c>
      <c r="H383" s="7"/>
    </row>
    <row r="384" spans="1:8" ht="17.25" customHeight="1">
      <c r="A384" s="67" t="s">
        <v>314</v>
      </c>
      <c r="B384" s="62" t="s">
        <v>287</v>
      </c>
      <c r="C384" s="38" t="s">
        <v>294</v>
      </c>
      <c r="D384" s="38" t="s">
        <v>294</v>
      </c>
      <c r="E384" s="38"/>
      <c r="F384" s="38"/>
      <c r="G384" s="57">
        <v>0</v>
      </c>
      <c r="H384" s="7"/>
    </row>
    <row r="385" spans="1:8" ht="32.25" thickBot="1">
      <c r="A385" s="68" t="s">
        <v>315</v>
      </c>
      <c r="B385" s="70" t="s">
        <v>288</v>
      </c>
      <c r="C385" s="39" t="s">
        <v>523</v>
      </c>
      <c r="D385" s="39" t="str">
        <f>C385</f>
        <v>сентябрь 2019 г</v>
      </c>
      <c r="E385" s="39"/>
      <c r="F385" s="39"/>
      <c r="G385" s="71">
        <v>0</v>
      </c>
      <c r="H385" s="17"/>
    </row>
    <row r="386" spans="1:10" s="18" customFormat="1" ht="15.75">
      <c r="A386" s="69"/>
      <c r="B386" s="74"/>
      <c r="C386" s="40"/>
      <c r="D386" s="40"/>
      <c r="E386" s="40"/>
      <c r="F386" s="40"/>
      <c r="G386" s="233"/>
      <c r="I386" s="11"/>
      <c r="J386" s="11"/>
    </row>
    <row r="387" spans="1:10" s="18" customFormat="1" ht="15.75">
      <c r="A387" s="808" t="s">
        <v>278</v>
      </c>
      <c r="B387" s="808"/>
      <c r="C387" s="808"/>
      <c r="D387" s="808"/>
      <c r="E387" s="808"/>
      <c r="F387" s="808"/>
      <c r="G387" s="808"/>
      <c r="H387" s="808"/>
      <c r="I387" s="74"/>
      <c r="J387" s="74"/>
    </row>
    <row r="388" spans="1:10" s="18" customFormat="1" ht="15.75">
      <c r="A388" s="69"/>
      <c r="B388" s="74"/>
      <c r="C388" s="40"/>
      <c r="D388" s="40"/>
      <c r="E388" s="40"/>
      <c r="F388" s="40"/>
      <c r="G388" s="233"/>
      <c r="I388" s="11"/>
      <c r="J388" s="11"/>
    </row>
    <row r="395" ht="36.75" customHeight="1"/>
    <row r="397" ht="15.75" customHeight="1"/>
    <row r="399" ht="15.75" customHeight="1"/>
    <row r="404" ht="15.75" customHeight="1"/>
    <row r="427" ht="15.75" customHeight="1"/>
    <row r="437" ht="15.75" customHeight="1"/>
    <row r="447" ht="15.75" customHeight="1"/>
    <row r="449" ht="15.75" customHeight="1"/>
    <row r="451" ht="15.75" customHeight="1"/>
    <row r="456" ht="15.75" customHeight="1"/>
    <row r="479" ht="15.75" customHeight="1"/>
    <row r="487" ht="15.75" customHeight="1"/>
    <row r="497" ht="40.5" customHeight="1"/>
    <row r="499" ht="15.75" customHeight="1"/>
    <row r="501" ht="15.75" customHeight="1"/>
    <row r="506" ht="15.75" customHeight="1"/>
    <row r="529" ht="15.75" customHeight="1"/>
  </sheetData>
  <sheetProtection/>
  <mergeCells count="40">
    <mergeCell ref="A387:H387"/>
    <mergeCell ref="G22:G24"/>
    <mergeCell ref="H22:H24"/>
    <mergeCell ref="A1:H1"/>
    <mergeCell ref="A20:H20"/>
    <mergeCell ref="A8:H8"/>
    <mergeCell ref="A18:H18"/>
    <mergeCell ref="A22:A24"/>
    <mergeCell ref="B22:B24"/>
    <mergeCell ref="C22:F23"/>
    <mergeCell ref="A314:H314"/>
    <mergeCell ref="A315:H315"/>
    <mergeCell ref="A338:H338"/>
    <mergeCell ref="A339:H339"/>
    <mergeCell ref="A362:H362"/>
    <mergeCell ref="A363:H363"/>
    <mergeCell ref="A242:H242"/>
    <mergeCell ref="A243:H243"/>
    <mergeCell ref="A266:H266"/>
    <mergeCell ref="A267:H267"/>
    <mergeCell ref="A290:H290"/>
    <mergeCell ref="A291:H291"/>
    <mergeCell ref="A170:H170"/>
    <mergeCell ref="A171:H171"/>
    <mergeCell ref="A194:H194"/>
    <mergeCell ref="A195:H195"/>
    <mergeCell ref="A218:H218"/>
    <mergeCell ref="A219:H219"/>
    <mergeCell ref="A27:H27"/>
    <mergeCell ref="A26:H26"/>
    <mergeCell ref="A50:H50"/>
    <mergeCell ref="A51:H51"/>
    <mergeCell ref="A74:H74"/>
    <mergeCell ref="A75:H75"/>
    <mergeCell ref="A98:H98"/>
    <mergeCell ref="A99:H99"/>
    <mergeCell ref="A122:H122"/>
    <mergeCell ref="A123:H123"/>
    <mergeCell ref="A146:H146"/>
    <mergeCell ref="A147:H147"/>
  </mergeCells>
  <printOptions/>
  <pageMargins left="0.7086614173228347" right="0.31496062992125984" top="0.7480314960629921" bottom="0.7480314960629921" header="0.31496062992125984" footer="0.31496062992125984"/>
  <pageSetup fitToHeight="8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375"/>
  <sheetViews>
    <sheetView view="pageBreakPreview" zoomScaleSheetLayoutView="100" zoomScalePageLayoutView="0" workbookViewId="0" topLeftCell="A366">
      <selection activeCell="C382" sqref="C382"/>
    </sheetView>
  </sheetViews>
  <sheetFormatPr defaultColWidth="9.00390625" defaultRowHeight="15.75"/>
  <cols>
    <col min="1" max="1" width="17.75390625" style="11" customWidth="1"/>
    <col min="2" max="2" width="44.125" style="11" customWidth="1"/>
    <col min="3" max="3" width="22.75390625" style="11" customWidth="1"/>
    <col min="4" max="4" width="9.00390625" style="11" customWidth="1"/>
    <col min="5" max="5" width="7.375" style="11" hidden="1" customWidth="1"/>
    <col min="6" max="6" width="52.75390625" style="11" hidden="1" customWidth="1"/>
    <col min="7" max="7" width="10.25390625" style="11" hidden="1" customWidth="1"/>
    <col min="8" max="8" width="7.625" style="11" customWidth="1"/>
    <col min="9" max="9" width="9.00390625" style="11" customWidth="1"/>
    <col min="10" max="16384" width="9.00390625" style="11" customWidth="1"/>
  </cols>
  <sheetData>
    <row r="1" ht="15.75">
      <c r="C1" s="51" t="s">
        <v>262</v>
      </c>
    </row>
    <row r="2" ht="15.75">
      <c r="C2" s="51" t="s">
        <v>210</v>
      </c>
    </row>
    <row r="3" ht="15.75">
      <c r="C3" s="51" t="s">
        <v>350</v>
      </c>
    </row>
    <row r="4" ht="15.75">
      <c r="C4" s="51"/>
    </row>
    <row r="5" ht="15.75">
      <c r="C5" s="51" t="s">
        <v>211</v>
      </c>
    </row>
    <row r="6" ht="15.75">
      <c r="C6" s="51" t="s">
        <v>412</v>
      </c>
    </row>
    <row r="7" ht="15.75">
      <c r="C7" s="51"/>
    </row>
    <row r="8" spans="2:3" ht="15.75">
      <c r="B8" s="118"/>
      <c r="C8" s="438" t="s">
        <v>406</v>
      </c>
    </row>
    <row r="9" ht="15.75" customHeight="1">
      <c r="C9" s="51" t="s">
        <v>504</v>
      </c>
    </row>
    <row r="10" ht="17.25" customHeight="1">
      <c r="C10" s="51" t="s">
        <v>212</v>
      </c>
    </row>
    <row r="11" ht="33" customHeight="1">
      <c r="C11" s="51"/>
    </row>
    <row r="12" spans="1:3" ht="15.75">
      <c r="A12" s="817" t="s">
        <v>416</v>
      </c>
      <c r="B12" s="817"/>
      <c r="C12" s="817"/>
    </row>
    <row r="14" spans="1:3" ht="48.75" customHeight="1" thickBot="1">
      <c r="A14" s="818" t="str">
        <f>'Формат ФСТ'!B11</f>
        <v>Проект "Создание системы телемеханизации в распределительных трансформаторных подстанциях (РТП) и трансформаторных подстанциях (ТП), расположенных в г. Москва, п. Внуковское (мкр. Солнцево-парк)"</v>
      </c>
      <c r="B14" s="818"/>
      <c r="C14" s="818"/>
    </row>
    <row r="15" spans="1:3" ht="15.75">
      <c r="A15" s="147" t="s">
        <v>0</v>
      </c>
      <c r="B15" s="148" t="s">
        <v>119</v>
      </c>
      <c r="C15" s="149" t="s">
        <v>120</v>
      </c>
    </row>
    <row r="16" spans="1:3" ht="15.75">
      <c r="A16" s="814" t="s">
        <v>284</v>
      </c>
      <c r="B16" s="815"/>
      <c r="C16" s="816"/>
    </row>
    <row r="17" spans="1:3" ht="46.5" customHeight="1">
      <c r="A17" s="814" t="str">
        <f>'Формат ФСТ'!B12</f>
        <v>Установка комплекса телемеханики в  распределительной 
трансформаторной подстанции РТП-1, расположенной по адресу: г. Москва, п. Внуковское, ул. Авиаконструктора Петлякова, 13, стр. 1</v>
      </c>
      <c r="B17" s="815"/>
      <c r="C17" s="816"/>
    </row>
    <row r="18" spans="1:3" ht="15.75">
      <c r="A18" s="132">
        <v>1</v>
      </c>
      <c r="B18" s="131" t="s">
        <v>128</v>
      </c>
      <c r="C18" s="150"/>
    </row>
    <row r="19" spans="1:3" ht="15.75">
      <c r="A19" s="132" t="s">
        <v>3</v>
      </c>
      <c r="B19" s="133" t="s">
        <v>129</v>
      </c>
      <c r="C19" s="5" t="s">
        <v>294</v>
      </c>
    </row>
    <row r="20" spans="1:3" ht="15.75">
      <c r="A20" s="132" t="s">
        <v>4</v>
      </c>
      <c r="B20" s="133" t="s">
        <v>130</v>
      </c>
      <c r="C20" s="5" t="s">
        <v>294</v>
      </c>
    </row>
    <row r="21" spans="1:3" ht="31.5">
      <c r="A21" s="132" t="s">
        <v>14</v>
      </c>
      <c r="B21" s="130" t="s">
        <v>131</v>
      </c>
      <c r="C21" s="5" t="s">
        <v>294</v>
      </c>
    </row>
    <row r="22" spans="1:3" ht="47.25">
      <c r="A22" s="132" t="s">
        <v>29</v>
      </c>
      <c r="B22" s="130" t="s">
        <v>132</v>
      </c>
      <c r="C22" s="5" t="s">
        <v>294</v>
      </c>
    </row>
    <row r="23" spans="1:3" ht="15.75">
      <c r="A23" s="132" t="s">
        <v>133</v>
      </c>
      <c r="B23" s="130" t="s">
        <v>134</v>
      </c>
      <c r="C23" s="5" t="s">
        <v>294</v>
      </c>
    </row>
    <row r="24" spans="1:3" ht="15.75">
      <c r="A24" s="132" t="s">
        <v>135</v>
      </c>
      <c r="B24" s="130" t="s">
        <v>136</v>
      </c>
      <c r="C24" s="5" t="s">
        <v>294</v>
      </c>
    </row>
    <row r="25" spans="1:3" ht="15.75">
      <c r="A25" s="132">
        <v>2</v>
      </c>
      <c r="B25" s="131" t="s">
        <v>121</v>
      </c>
      <c r="C25" s="150"/>
    </row>
    <row r="26" spans="1:3" ht="31.5">
      <c r="A26" s="132" t="s">
        <v>6</v>
      </c>
      <c r="B26" s="130" t="s">
        <v>137</v>
      </c>
      <c r="C26" s="5" t="s">
        <v>321</v>
      </c>
    </row>
    <row r="27" spans="1:3" ht="47.25">
      <c r="A27" s="132" t="s">
        <v>7</v>
      </c>
      <c r="B27" s="130" t="s">
        <v>138</v>
      </c>
      <c r="C27" s="5" t="s">
        <v>294</v>
      </c>
    </row>
    <row r="28" spans="1:3" ht="31.5">
      <c r="A28" s="132" t="s">
        <v>8</v>
      </c>
      <c r="B28" s="130" t="s">
        <v>139</v>
      </c>
      <c r="C28" s="5" t="s">
        <v>294</v>
      </c>
    </row>
    <row r="29" spans="1:3" ht="18" customHeight="1">
      <c r="A29" s="132">
        <v>3</v>
      </c>
      <c r="B29" s="131" t="s">
        <v>140</v>
      </c>
      <c r="C29" s="150"/>
    </row>
    <row r="30" spans="1:3" ht="31.5">
      <c r="A30" s="132" t="s">
        <v>122</v>
      </c>
      <c r="B30" s="130" t="s">
        <v>141</v>
      </c>
      <c r="C30" s="5" t="s">
        <v>294</v>
      </c>
    </row>
    <row r="31" spans="1:3" ht="15.75">
      <c r="A31" s="132" t="s">
        <v>123</v>
      </c>
      <c r="B31" s="130" t="s">
        <v>142</v>
      </c>
      <c r="C31" s="5" t="s">
        <v>321</v>
      </c>
    </row>
    <row r="32" spans="1:3" ht="15.75">
      <c r="A32" s="132" t="s">
        <v>124</v>
      </c>
      <c r="B32" s="130" t="s">
        <v>143</v>
      </c>
      <c r="C32" s="5" t="s">
        <v>321</v>
      </c>
    </row>
    <row r="33" spans="1:3" ht="15.75">
      <c r="A33" s="132" t="s">
        <v>144</v>
      </c>
      <c r="B33" s="130" t="s">
        <v>145</v>
      </c>
      <c r="C33" s="5" t="s">
        <v>294</v>
      </c>
    </row>
    <row r="34" spans="1:3" ht="15.75">
      <c r="A34" s="132" t="s">
        <v>146</v>
      </c>
      <c r="B34" s="130" t="s">
        <v>147</v>
      </c>
      <c r="C34" s="5" t="s">
        <v>321</v>
      </c>
    </row>
    <row r="35" spans="1:3" ht="15.75">
      <c r="A35" s="132">
        <v>4</v>
      </c>
      <c r="B35" s="131" t="s">
        <v>126</v>
      </c>
      <c r="C35" s="150"/>
    </row>
    <row r="36" spans="1:3" ht="15.75">
      <c r="A36" s="132" t="s">
        <v>10</v>
      </c>
      <c r="B36" s="130" t="s">
        <v>148</v>
      </c>
      <c r="C36" s="5" t="s">
        <v>321</v>
      </c>
    </row>
    <row r="37" spans="1:3" ht="47.25">
      <c r="A37" s="132" t="s">
        <v>11</v>
      </c>
      <c r="B37" s="130" t="s">
        <v>149</v>
      </c>
      <c r="C37" s="5"/>
    </row>
    <row r="38" spans="1:3" ht="31.5">
      <c r="A38" s="132" t="s">
        <v>12</v>
      </c>
      <c r="B38" s="130" t="s">
        <v>150</v>
      </c>
      <c r="C38" s="5" t="s">
        <v>294</v>
      </c>
    </row>
    <row r="39" spans="1:3" ht="31.5">
      <c r="A39" s="132" t="s">
        <v>65</v>
      </c>
      <c r="B39" s="130" t="s">
        <v>151</v>
      </c>
      <c r="C39" s="5" t="s">
        <v>321</v>
      </c>
    </row>
    <row r="40" spans="1:3" ht="15.75">
      <c r="A40" s="814" t="s">
        <v>289</v>
      </c>
      <c r="B40" s="815"/>
      <c r="C40" s="816"/>
    </row>
    <row r="41" spans="1:3" ht="46.5" customHeight="1">
      <c r="A41" s="814" t="str">
        <f>'Формат ФСТ'!B13</f>
        <v>Установка комплекса телемеханики в  распределительной трансформаторной подстанции РТП-2, расположенной по адресу: г. Москва, п. Внуковское, ул. Летчика Грицевца, 9</v>
      </c>
      <c r="B41" s="815"/>
      <c r="C41" s="816"/>
    </row>
    <row r="42" spans="1:3" ht="15.75">
      <c r="A42" s="132">
        <v>1</v>
      </c>
      <c r="B42" s="131" t="s">
        <v>128</v>
      </c>
      <c r="C42" s="150"/>
    </row>
    <row r="43" spans="1:3" ht="15.75">
      <c r="A43" s="132" t="s">
        <v>3</v>
      </c>
      <c r="B43" s="133" t="s">
        <v>129</v>
      </c>
      <c r="C43" s="5" t="s">
        <v>294</v>
      </c>
    </row>
    <row r="44" spans="1:3" ht="15.75">
      <c r="A44" s="132" t="s">
        <v>4</v>
      </c>
      <c r="B44" s="133" t="s">
        <v>130</v>
      </c>
      <c r="C44" s="5" t="s">
        <v>294</v>
      </c>
    </row>
    <row r="45" spans="1:3" ht="31.5">
      <c r="A45" s="132" t="s">
        <v>14</v>
      </c>
      <c r="B45" s="130" t="s">
        <v>131</v>
      </c>
      <c r="C45" s="5" t="s">
        <v>294</v>
      </c>
    </row>
    <row r="46" spans="1:3" ht="47.25">
      <c r="A46" s="132" t="s">
        <v>29</v>
      </c>
      <c r="B46" s="130" t="s">
        <v>132</v>
      </c>
      <c r="C46" s="5" t="s">
        <v>294</v>
      </c>
    </row>
    <row r="47" spans="1:3" ht="15.75">
      <c r="A47" s="132" t="s">
        <v>133</v>
      </c>
      <c r="B47" s="130" t="s">
        <v>134</v>
      </c>
      <c r="C47" s="5" t="s">
        <v>294</v>
      </c>
    </row>
    <row r="48" spans="1:3" ht="15.75">
      <c r="A48" s="132" t="s">
        <v>135</v>
      </c>
      <c r="B48" s="130" t="s">
        <v>136</v>
      </c>
      <c r="C48" s="5" t="s">
        <v>294</v>
      </c>
    </row>
    <row r="49" spans="1:3" ht="15.75">
      <c r="A49" s="132">
        <v>2</v>
      </c>
      <c r="B49" s="131" t="s">
        <v>121</v>
      </c>
      <c r="C49" s="150"/>
    </row>
    <row r="50" spans="1:3" ht="31.5">
      <c r="A50" s="132" t="s">
        <v>6</v>
      </c>
      <c r="B50" s="130" t="s">
        <v>137</v>
      </c>
      <c r="C50" s="5" t="s">
        <v>321</v>
      </c>
    </row>
    <row r="51" spans="1:3" ht="47.25">
      <c r="A51" s="132" t="s">
        <v>7</v>
      </c>
      <c r="B51" s="130" t="s">
        <v>138</v>
      </c>
      <c r="C51" s="5" t="s">
        <v>294</v>
      </c>
    </row>
    <row r="52" spans="1:3" ht="31.5">
      <c r="A52" s="132" t="s">
        <v>8</v>
      </c>
      <c r="B52" s="130" t="s">
        <v>139</v>
      </c>
      <c r="C52" s="5" t="s">
        <v>294</v>
      </c>
    </row>
    <row r="53" spans="1:3" ht="18" customHeight="1">
      <c r="A53" s="132">
        <v>3</v>
      </c>
      <c r="B53" s="131" t="s">
        <v>140</v>
      </c>
      <c r="C53" s="150"/>
    </row>
    <row r="54" spans="1:3" ht="31.5">
      <c r="A54" s="132" t="s">
        <v>122</v>
      </c>
      <c r="B54" s="130" t="s">
        <v>141</v>
      </c>
      <c r="C54" s="5" t="s">
        <v>294</v>
      </c>
    </row>
    <row r="55" spans="1:3" ht="15.75">
      <c r="A55" s="132" t="s">
        <v>123</v>
      </c>
      <c r="B55" s="130" t="s">
        <v>142</v>
      </c>
      <c r="C55" s="5" t="s">
        <v>321</v>
      </c>
    </row>
    <row r="56" spans="1:3" ht="15.75">
      <c r="A56" s="132" t="s">
        <v>124</v>
      </c>
      <c r="B56" s="130" t="s">
        <v>143</v>
      </c>
      <c r="C56" s="5" t="s">
        <v>321</v>
      </c>
    </row>
    <row r="57" spans="1:3" ht="15.75">
      <c r="A57" s="132" t="s">
        <v>144</v>
      </c>
      <c r="B57" s="130" t="s">
        <v>145</v>
      </c>
      <c r="C57" s="5" t="s">
        <v>294</v>
      </c>
    </row>
    <row r="58" spans="1:3" ht="15.75">
      <c r="A58" s="132" t="s">
        <v>146</v>
      </c>
      <c r="B58" s="130" t="s">
        <v>147</v>
      </c>
      <c r="C58" s="5" t="s">
        <v>321</v>
      </c>
    </row>
    <row r="59" spans="1:3" ht="15.75">
      <c r="A59" s="132">
        <v>4</v>
      </c>
      <c r="B59" s="131" t="s">
        <v>126</v>
      </c>
      <c r="C59" s="150"/>
    </row>
    <row r="60" spans="1:3" ht="15.75">
      <c r="A60" s="132" t="s">
        <v>10</v>
      </c>
      <c r="B60" s="130" t="s">
        <v>148</v>
      </c>
      <c r="C60" s="5" t="s">
        <v>321</v>
      </c>
    </row>
    <row r="61" spans="1:3" ht="47.25">
      <c r="A61" s="132" t="s">
        <v>11</v>
      </c>
      <c r="B61" s="130" t="s">
        <v>149</v>
      </c>
      <c r="C61" s="5"/>
    </row>
    <row r="62" spans="1:3" ht="31.5">
      <c r="A62" s="132" t="s">
        <v>12</v>
      </c>
      <c r="B62" s="130" t="s">
        <v>150</v>
      </c>
      <c r="C62" s="5" t="s">
        <v>294</v>
      </c>
    </row>
    <row r="63" spans="1:3" ht="31.5">
      <c r="A63" s="132" t="s">
        <v>65</v>
      </c>
      <c r="B63" s="130" t="s">
        <v>151</v>
      </c>
      <c r="C63" s="5" t="s">
        <v>321</v>
      </c>
    </row>
    <row r="64" spans="1:3" ht="15.75">
      <c r="A64" s="814" t="s">
        <v>290</v>
      </c>
      <c r="B64" s="815"/>
      <c r="C64" s="816"/>
    </row>
    <row r="65" spans="1:3" ht="48" customHeight="1">
      <c r="A65" s="814" t="str">
        <f>'Формат ФСТ'!B14</f>
        <v>Установка комплекса телемеханики в трансформаторной подстанции ТП-5, расположенной по адресу: г. Москва, п. Внуковское, ул. Авиаконструктора Петлякова, 17, стр. 1</v>
      </c>
      <c r="B65" s="815"/>
      <c r="C65" s="816"/>
    </row>
    <row r="66" spans="1:3" ht="15.75">
      <c r="A66" s="132">
        <v>1</v>
      </c>
      <c r="B66" s="131" t="s">
        <v>128</v>
      </c>
      <c r="C66" s="150"/>
    </row>
    <row r="67" spans="1:3" ht="15.75">
      <c r="A67" s="132" t="s">
        <v>3</v>
      </c>
      <c r="B67" s="133" t="s">
        <v>129</v>
      </c>
      <c r="C67" s="5" t="s">
        <v>294</v>
      </c>
    </row>
    <row r="68" spans="1:3" ht="15.75">
      <c r="A68" s="132" t="s">
        <v>4</v>
      </c>
      <c r="B68" s="133" t="s">
        <v>130</v>
      </c>
      <c r="C68" s="5" t="s">
        <v>294</v>
      </c>
    </row>
    <row r="69" spans="1:3" ht="31.5">
      <c r="A69" s="132" t="s">
        <v>14</v>
      </c>
      <c r="B69" s="130" t="s">
        <v>131</v>
      </c>
      <c r="C69" s="5" t="s">
        <v>294</v>
      </c>
    </row>
    <row r="70" spans="1:3" ht="47.25">
      <c r="A70" s="132" t="s">
        <v>29</v>
      </c>
      <c r="B70" s="130" t="s">
        <v>132</v>
      </c>
      <c r="C70" s="5" t="s">
        <v>294</v>
      </c>
    </row>
    <row r="71" spans="1:3" ht="15.75">
      <c r="A71" s="132" t="s">
        <v>133</v>
      </c>
      <c r="B71" s="130" t="s">
        <v>134</v>
      </c>
      <c r="C71" s="5" t="s">
        <v>294</v>
      </c>
    </row>
    <row r="72" spans="1:3" ht="15.75">
      <c r="A72" s="132" t="s">
        <v>135</v>
      </c>
      <c r="B72" s="130" t="s">
        <v>136</v>
      </c>
      <c r="C72" s="5" t="s">
        <v>294</v>
      </c>
    </row>
    <row r="73" spans="1:3" ht="15.75">
      <c r="A73" s="132">
        <v>2</v>
      </c>
      <c r="B73" s="131" t="s">
        <v>121</v>
      </c>
      <c r="C73" s="150"/>
    </row>
    <row r="74" spans="1:3" ht="31.5">
      <c r="A74" s="132" t="s">
        <v>6</v>
      </c>
      <c r="B74" s="130" t="s">
        <v>137</v>
      </c>
      <c r="C74" s="5" t="s">
        <v>321</v>
      </c>
    </row>
    <row r="75" spans="1:3" ht="47.25">
      <c r="A75" s="132" t="s">
        <v>7</v>
      </c>
      <c r="B75" s="130" t="s">
        <v>138</v>
      </c>
      <c r="C75" s="5" t="s">
        <v>294</v>
      </c>
    </row>
    <row r="76" spans="1:3" ht="31.5">
      <c r="A76" s="132" t="s">
        <v>8</v>
      </c>
      <c r="B76" s="130" t="s">
        <v>139</v>
      </c>
      <c r="C76" s="5" t="s">
        <v>294</v>
      </c>
    </row>
    <row r="77" spans="1:3" ht="18" customHeight="1">
      <c r="A77" s="132">
        <v>3</v>
      </c>
      <c r="B77" s="131" t="s">
        <v>140</v>
      </c>
      <c r="C77" s="150"/>
    </row>
    <row r="78" spans="1:3" ht="31.5">
      <c r="A78" s="132" t="s">
        <v>122</v>
      </c>
      <c r="B78" s="130" t="s">
        <v>141</v>
      </c>
      <c r="C78" s="5" t="s">
        <v>294</v>
      </c>
    </row>
    <row r="79" spans="1:3" ht="15.75">
      <c r="A79" s="132" t="s">
        <v>123</v>
      </c>
      <c r="B79" s="130" t="s">
        <v>142</v>
      </c>
      <c r="C79" s="5" t="s">
        <v>321</v>
      </c>
    </row>
    <row r="80" spans="1:3" ht="15.75">
      <c r="A80" s="132" t="s">
        <v>124</v>
      </c>
      <c r="B80" s="130" t="s">
        <v>143</v>
      </c>
      <c r="C80" s="5" t="s">
        <v>321</v>
      </c>
    </row>
    <row r="81" spans="1:3" ht="15.75">
      <c r="A81" s="132" t="s">
        <v>144</v>
      </c>
      <c r="B81" s="130" t="s">
        <v>145</v>
      </c>
      <c r="C81" s="5" t="s">
        <v>294</v>
      </c>
    </row>
    <row r="82" spans="1:3" ht="15.75">
      <c r="A82" s="132" t="s">
        <v>146</v>
      </c>
      <c r="B82" s="130" t="s">
        <v>147</v>
      </c>
      <c r="C82" s="5" t="s">
        <v>321</v>
      </c>
    </row>
    <row r="83" spans="1:3" ht="15.75">
      <c r="A83" s="132">
        <v>4</v>
      </c>
      <c r="B83" s="131" t="s">
        <v>126</v>
      </c>
      <c r="C83" s="150"/>
    </row>
    <row r="84" spans="1:3" ht="15.75">
      <c r="A84" s="132" t="s">
        <v>10</v>
      </c>
      <c r="B84" s="130" t="s">
        <v>148</v>
      </c>
      <c r="C84" s="5" t="s">
        <v>321</v>
      </c>
    </row>
    <row r="85" spans="1:3" ht="47.25">
      <c r="A85" s="132" t="s">
        <v>11</v>
      </c>
      <c r="B85" s="130" t="s">
        <v>149</v>
      </c>
      <c r="C85" s="5"/>
    </row>
    <row r="86" spans="1:3" ht="31.5">
      <c r="A86" s="132" t="s">
        <v>12</v>
      </c>
      <c r="B86" s="130" t="s">
        <v>150</v>
      </c>
      <c r="C86" s="5" t="s">
        <v>294</v>
      </c>
    </row>
    <row r="87" spans="1:3" ht="31.5">
      <c r="A87" s="132" t="s">
        <v>65</v>
      </c>
      <c r="B87" s="130" t="s">
        <v>151</v>
      </c>
      <c r="C87" s="5" t="s">
        <v>321</v>
      </c>
    </row>
    <row r="88" spans="1:3" ht="15.75">
      <c r="A88" s="814" t="s">
        <v>291</v>
      </c>
      <c r="B88" s="815"/>
      <c r="C88" s="816"/>
    </row>
    <row r="89" spans="1:3" ht="31.5" customHeight="1">
      <c r="A89" s="814" t="str">
        <f>'Формат ФСТ'!B15</f>
        <v>Установка комплекса телемеханики в трансформаторной подстанции ТП-6, расположенной по адресу: г. Москва, п. Внуковское, ул. Авиаконструктора Петлякова, 3</v>
      </c>
      <c r="B89" s="815"/>
      <c r="C89" s="816"/>
    </row>
    <row r="90" spans="1:3" ht="15.75">
      <c r="A90" s="132">
        <v>1</v>
      </c>
      <c r="B90" s="131" t="s">
        <v>128</v>
      </c>
      <c r="C90" s="150"/>
    </row>
    <row r="91" spans="1:3" ht="15.75">
      <c r="A91" s="132" t="s">
        <v>3</v>
      </c>
      <c r="B91" s="133" t="s">
        <v>129</v>
      </c>
      <c r="C91" s="5" t="s">
        <v>294</v>
      </c>
    </row>
    <row r="92" spans="1:3" ht="15.75">
      <c r="A92" s="132" t="s">
        <v>4</v>
      </c>
      <c r="B92" s="133" t="s">
        <v>130</v>
      </c>
      <c r="C92" s="5" t="s">
        <v>294</v>
      </c>
    </row>
    <row r="93" spans="1:3" ht="31.5">
      <c r="A93" s="132" t="s">
        <v>14</v>
      </c>
      <c r="B93" s="130" t="s">
        <v>131</v>
      </c>
      <c r="C93" s="5" t="s">
        <v>294</v>
      </c>
    </row>
    <row r="94" spans="1:3" ht="47.25">
      <c r="A94" s="132" t="s">
        <v>29</v>
      </c>
      <c r="B94" s="130" t="s">
        <v>132</v>
      </c>
      <c r="C94" s="5" t="s">
        <v>294</v>
      </c>
    </row>
    <row r="95" spans="1:3" ht="15.75">
      <c r="A95" s="132" t="s">
        <v>133</v>
      </c>
      <c r="B95" s="130" t="s">
        <v>134</v>
      </c>
      <c r="C95" s="5" t="s">
        <v>294</v>
      </c>
    </row>
    <row r="96" spans="1:3" ht="15.75">
      <c r="A96" s="132" t="s">
        <v>135</v>
      </c>
      <c r="B96" s="130" t="s">
        <v>136</v>
      </c>
      <c r="C96" s="5" t="s">
        <v>294</v>
      </c>
    </row>
    <row r="97" spans="1:3" ht="15.75">
      <c r="A97" s="132">
        <v>2</v>
      </c>
      <c r="B97" s="131" t="s">
        <v>121</v>
      </c>
      <c r="C97" s="150"/>
    </row>
    <row r="98" spans="1:3" ht="31.5">
      <c r="A98" s="132" t="s">
        <v>6</v>
      </c>
      <c r="B98" s="130" t="s">
        <v>137</v>
      </c>
      <c r="C98" s="5" t="s">
        <v>321</v>
      </c>
    </row>
    <row r="99" spans="1:3" ht="47.25">
      <c r="A99" s="132" t="s">
        <v>7</v>
      </c>
      <c r="B99" s="130" t="s">
        <v>138</v>
      </c>
      <c r="C99" s="5" t="s">
        <v>294</v>
      </c>
    </row>
    <row r="100" spans="1:3" ht="31.5">
      <c r="A100" s="132" t="s">
        <v>8</v>
      </c>
      <c r="B100" s="130" t="s">
        <v>139</v>
      </c>
      <c r="C100" s="5" t="s">
        <v>294</v>
      </c>
    </row>
    <row r="101" spans="1:3" ht="18" customHeight="1">
      <c r="A101" s="132">
        <v>3</v>
      </c>
      <c r="B101" s="131" t="s">
        <v>140</v>
      </c>
      <c r="C101" s="150"/>
    </row>
    <row r="102" spans="1:3" ht="31.5">
      <c r="A102" s="132" t="s">
        <v>122</v>
      </c>
      <c r="B102" s="130" t="s">
        <v>141</v>
      </c>
      <c r="C102" s="5" t="s">
        <v>294</v>
      </c>
    </row>
    <row r="103" spans="1:3" ht="15.75">
      <c r="A103" s="132" t="s">
        <v>123</v>
      </c>
      <c r="B103" s="130" t="s">
        <v>142</v>
      </c>
      <c r="C103" s="5" t="s">
        <v>321</v>
      </c>
    </row>
    <row r="104" spans="1:3" ht="15.75">
      <c r="A104" s="132" t="s">
        <v>124</v>
      </c>
      <c r="B104" s="130" t="s">
        <v>143</v>
      </c>
      <c r="C104" s="5" t="s">
        <v>321</v>
      </c>
    </row>
    <row r="105" spans="1:3" ht="15.75">
      <c r="A105" s="132" t="s">
        <v>144</v>
      </c>
      <c r="B105" s="130" t="s">
        <v>145</v>
      </c>
      <c r="C105" s="5" t="s">
        <v>294</v>
      </c>
    </row>
    <row r="106" spans="1:3" ht="15.75">
      <c r="A106" s="132" t="s">
        <v>146</v>
      </c>
      <c r="B106" s="130" t="s">
        <v>147</v>
      </c>
      <c r="C106" s="5" t="s">
        <v>321</v>
      </c>
    </row>
    <row r="107" spans="1:3" ht="15.75">
      <c r="A107" s="132">
        <v>4</v>
      </c>
      <c r="B107" s="131" t="s">
        <v>126</v>
      </c>
      <c r="C107" s="150"/>
    </row>
    <row r="108" spans="1:3" ht="15.75">
      <c r="A108" s="132" t="s">
        <v>10</v>
      </c>
      <c r="B108" s="130" t="s">
        <v>148</v>
      </c>
      <c r="C108" s="5" t="s">
        <v>321</v>
      </c>
    </row>
    <row r="109" spans="1:3" ht="47.25">
      <c r="A109" s="132" t="s">
        <v>11</v>
      </c>
      <c r="B109" s="130" t="s">
        <v>149</v>
      </c>
      <c r="C109" s="5"/>
    </row>
    <row r="110" spans="1:3" ht="31.5">
      <c r="A110" s="132" t="s">
        <v>12</v>
      </c>
      <c r="B110" s="130" t="s">
        <v>150</v>
      </c>
      <c r="C110" s="5" t="s">
        <v>294</v>
      </c>
    </row>
    <row r="111" spans="1:3" ht="31.5">
      <c r="A111" s="132" t="s">
        <v>65</v>
      </c>
      <c r="B111" s="130" t="s">
        <v>151</v>
      </c>
      <c r="C111" s="5" t="s">
        <v>321</v>
      </c>
    </row>
    <row r="112" spans="1:3" ht="18" customHeight="1">
      <c r="A112" s="814" t="s">
        <v>292</v>
      </c>
      <c r="B112" s="815"/>
      <c r="C112" s="816"/>
    </row>
    <row r="113" spans="1:3" ht="33.75" customHeight="1">
      <c r="A113" s="814" t="str">
        <f>'Формат ФСТ'!B16</f>
        <v>Установка комплекса телемеханики в трансформаторной подстанции ТП-20, расположенной по адресу: г. Москва, п. Внуковское, ул. Летчика Грицевца, 16, стр. 1</v>
      </c>
      <c r="B113" s="815"/>
      <c r="C113" s="816"/>
    </row>
    <row r="114" spans="1:3" ht="15.75">
      <c r="A114" s="132">
        <v>1</v>
      </c>
      <c r="B114" s="131" t="s">
        <v>128</v>
      </c>
      <c r="C114" s="150"/>
    </row>
    <row r="115" spans="1:3" ht="15.75">
      <c r="A115" s="132" t="s">
        <v>3</v>
      </c>
      <c r="B115" s="133" t="s">
        <v>129</v>
      </c>
      <c r="C115" s="5" t="s">
        <v>294</v>
      </c>
    </row>
    <row r="116" spans="1:3" ht="15.75">
      <c r="A116" s="132" t="s">
        <v>4</v>
      </c>
      <c r="B116" s="133" t="s">
        <v>130</v>
      </c>
      <c r="C116" s="5" t="s">
        <v>294</v>
      </c>
    </row>
    <row r="117" spans="1:3" ht="31.5">
      <c r="A117" s="132" t="s">
        <v>14</v>
      </c>
      <c r="B117" s="130" t="s">
        <v>131</v>
      </c>
      <c r="C117" s="5" t="s">
        <v>294</v>
      </c>
    </row>
    <row r="118" spans="1:3" ht="47.25">
      <c r="A118" s="132" t="s">
        <v>29</v>
      </c>
      <c r="B118" s="130" t="s">
        <v>132</v>
      </c>
      <c r="C118" s="5" t="s">
        <v>294</v>
      </c>
    </row>
    <row r="119" spans="1:3" ht="15.75">
      <c r="A119" s="132" t="s">
        <v>133</v>
      </c>
      <c r="B119" s="130" t="s">
        <v>134</v>
      </c>
      <c r="C119" s="5" t="s">
        <v>294</v>
      </c>
    </row>
    <row r="120" spans="1:3" ht="15.75">
      <c r="A120" s="132" t="s">
        <v>135</v>
      </c>
      <c r="B120" s="130" t="s">
        <v>136</v>
      </c>
      <c r="C120" s="5" t="s">
        <v>294</v>
      </c>
    </row>
    <row r="121" spans="1:3" ht="15.75">
      <c r="A121" s="132">
        <v>2</v>
      </c>
      <c r="B121" s="131" t="s">
        <v>121</v>
      </c>
      <c r="C121" s="150"/>
    </row>
    <row r="122" spans="1:3" ht="31.5">
      <c r="A122" s="132" t="s">
        <v>6</v>
      </c>
      <c r="B122" s="130" t="s">
        <v>137</v>
      </c>
      <c r="C122" s="5" t="s">
        <v>321</v>
      </c>
    </row>
    <row r="123" spans="1:3" ht="47.25">
      <c r="A123" s="132" t="s">
        <v>7</v>
      </c>
      <c r="B123" s="130" t="s">
        <v>138</v>
      </c>
      <c r="C123" s="5" t="s">
        <v>294</v>
      </c>
    </row>
    <row r="124" spans="1:3" ht="31.5">
      <c r="A124" s="132" t="s">
        <v>8</v>
      </c>
      <c r="B124" s="130" t="s">
        <v>139</v>
      </c>
      <c r="C124" s="5" t="s">
        <v>294</v>
      </c>
    </row>
    <row r="125" spans="1:3" ht="18" customHeight="1">
      <c r="A125" s="132">
        <v>3</v>
      </c>
      <c r="B125" s="131" t="s">
        <v>140</v>
      </c>
      <c r="C125" s="150"/>
    </row>
    <row r="126" spans="1:3" ht="31.5">
      <c r="A126" s="132" t="s">
        <v>122</v>
      </c>
      <c r="B126" s="130" t="s">
        <v>141</v>
      </c>
      <c r="C126" s="5" t="s">
        <v>294</v>
      </c>
    </row>
    <row r="127" spans="1:3" ht="15.75">
      <c r="A127" s="132" t="s">
        <v>123</v>
      </c>
      <c r="B127" s="130" t="s">
        <v>142</v>
      </c>
      <c r="C127" s="5" t="s">
        <v>321</v>
      </c>
    </row>
    <row r="128" spans="1:3" ht="15.75">
      <c r="A128" s="132" t="s">
        <v>124</v>
      </c>
      <c r="B128" s="130" t="s">
        <v>143</v>
      </c>
      <c r="C128" s="5" t="s">
        <v>321</v>
      </c>
    </row>
    <row r="129" spans="1:3" ht="15.75">
      <c r="A129" s="132" t="s">
        <v>144</v>
      </c>
      <c r="B129" s="130" t="s">
        <v>145</v>
      </c>
      <c r="C129" s="5" t="s">
        <v>294</v>
      </c>
    </row>
    <row r="130" spans="1:3" ht="15.75">
      <c r="A130" s="132" t="s">
        <v>146</v>
      </c>
      <c r="B130" s="130" t="s">
        <v>147</v>
      </c>
      <c r="C130" s="5" t="s">
        <v>321</v>
      </c>
    </row>
    <row r="131" spans="1:3" ht="15.75">
      <c r="A131" s="132">
        <v>4</v>
      </c>
      <c r="B131" s="131" t="s">
        <v>126</v>
      </c>
      <c r="C131" s="150"/>
    </row>
    <row r="132" spans="1:3" ht="15.75">
      <c r="A132" s="132" t="s">
        <v>10</v>
      </c>
      <c r="B132" s="130" t="s">
        <v>148</v>
      </c>
      <c r="C132" s="5" t="s">
        <v>321</v>
      </c>
    </row>
    <row r="133" spans="1:3" ht="47.25">
      <c r="A133" s="132" t="s">
        <v>11</v>
      </c>
      <c r="B133" s="130" t="s">
        <v>149</v>
      </c>
      <c r="C133" s="5"/>
    </row>
    <row r="134" spans="1:3" ht="31.5">
      <c r="A134" s="132" t="s">
        <v>12</v>
      </c>
      <c r="B134" s="130" t="s">
        <v>150</v>
      </c>
      <c r="C134" s="5" t="s">
        <v>294</v>
      </c>
    </row>
    <row r="135" spans="1:3" ht="31.5">
      <c r="A135" s="132" t="s">
        <v>65</v>
      </c>
      <c r="B135" s="130" t="s">
        <v>151</v>
      </c>
      <c r="C135" s="5" t="s">
        <v>321</v>
      </c>
    </row>
    <row r="136" spans="1:3" ht="15.75">
      <c r="A136" s="814" t="s">
        <v>512</v>
      </c>
      <c r="B136" s="815"/>
      <c r="C136" s="816"/>
    </row>
    <row r="137" spans="1:3" ht="35.25" customHeight="1">
      <c r="A137" s="814" t="str">
        <f>'Формат ФСТ'!B17</f>
        <v>Установка комплекса телемеханики в трансформаторной подстанции ТП-1, расположенной по адресу: г. Москва, п. Внуковское, ул. Летчика Грицевца, 8, стр. 1</v>
      </c>
      <c r="B137" s="815"/>
      <c r="C137" s="816"/>
    </row>
    <row r="138" spans="1:3" ht="15.75">
      <c r="A138" s="132">
        <v>1</v>
      </c>
      <c r="B138" s="131" t="s">
        <v>128</v>
      </c>
      <c r="C138" s="150"/>
    </row>
    <row r="139" spans="1:3" ht="15.75">
      <c r="A139" s="132" t="s">
        <v>3</v>
      </c>
      <c r="B139" s="133" t="s">
        <v>129</v>
      </c>
      <c r="C139" s="5" t="s">
        <v>294</v>
      </c>
    </row>
    <row r="140" spans="1:3" ht="15.75">
      <c r="A140" s="132" t="s">
        <v>4</v>
      </c>
      <c r="B140" s="133" t="s">
        <v>130</v>
      </c>
      <c r="C140" s="5" t="s">
        <v>294</v>
      </c>
    </row>
    <row r="141" spans="1:3" ht="31.5">
      <c r="A141" s="132" t="s">
        <v>14</v>
      </c>
      <c r="B141" s="130" t="s">
        <v>131</v>
      </c>
      <c r="C141" s="5" t="s">
        <v>294</v>
      </c>
    </row>
    <row r="142" spans="1:3" ht="47.25">
      <c r="A142" s="132" t="s">
        <v>29</v>
      </c>
      <c r="B142" s="130" t="s">
        <v>132</v>
      </c>
      <c r="C142" s="5" t="s">
        <v>294</v>
      </c>
    </row>
    <row r="143" spans="1:3" ht="15.75">
      <c r="A143" s="132" t="s">
        <v>133</v>
      </c>
      <c r="B143" s="130" t="s">
        <v>134</v>
      </c>
      <c r="C143" s="5" t="s">
        <v>294</v>
      </c>
    </row>
    <row r="144" spans="1:3" ht="15.75">
      <c r="A144" s="132" t="s">
        <v>135</v>
      </c>
      <c r="B144" s="130" t="s">
        <v>136</v>
      </c>
      <c r="C144" s="5" t="s">
        <v>294</v>
      </c>
    </row>
    <row r="145" spans="1:3" ht="15.75">
      <c r="A145" s="132">
        <v>2</v>
      </c>
      <c r="B145" s="131" t="s">
        <v>121</v>
      </c>
      <c r="C145" s="150"/>
    </row>
    <row r="146" spans="1:3" ht="31.5">
      <c r="A146" s="132" t="s">
        <v>6</v>
      </c>
      <c r="B146" s="130" t="s">
        <v>137</v>
      </c>
      <c r="C146" s="5" t="s">
        <v>321</v>
      </c>
    </row>
    <row r="147" spans="1:3" ht="47.25">
      <c r="A147" s="132" t="s">
        <v>7</v>
      </c>
      <c r="B147" s="130" t="s">
        <v>138</v>
      </c>
      <c r="C147" s="5" t="s">
        <v>294</v>
      </c>
    </row>
    <row r="148" spans="1:3" ht="31.5">
      <c r="A148" s="132" t="s">
        <v>8</v>
      </c>
      <c r="B148" s="130" t="s">
        <v>139</v>
      </c>
      <c r="C148" s="5" t="s">
        <v>294</v>
      </c>
    </row>
    <row r="149" spans="1:3" ht="18" customHeight="1">
      <c r="A149" s="132">
        <v>3</v>
      </c>
      <c r="B149" s="131" t="s">
        <v>140</v>
      </c>
      <c r="C149" s="150"/>
    </row>
    <row r="150" spans="1:3" ht="31.5">
      <c r="A150" s="132" t="s">
        <v>122</v>
      </c>
      <c r="B150" s="130" t="s">
        <v>141</v>
      </c>
      <c r="C150" s="5" t="s">
        <v>294</v>
      </c>
    </row>
    <row r="151" spans="1:3" ht="15.75">
      <c r="A151" s="132" t="s">
        <v>123</v>
      </c>
      <c r="B151" s="130" t="s">
        <v>142</v>
      </c>
      <c r="C151" s="5" t="s">
        <v>321</v>
      </c>
    </row>
    <row r="152" spans="1:3" ht="15.75">
      <c r="A152" s="132" t="s">
        <v>124</v>
      </c>
      <c r="B152" s="130" t="s">
        <v>143</v>
      </c>
      <c r="C152" s="5" t="s">
        <v>321</v>
      </c>
    </row>
    <row r="153" spans="1:3" ht="15.75">
      <c r="A153" s="132" t="s">
        <v>144</v>
      </c>
      <c r="B153" s="130" t="s">
        <v>145</v>
      </c>
      <c r="C153" s="5" t="s">
        <v>294</v>
      </c>
    </row>
    <row r="154" spans="1:3" ht="15.75">
      <c r="A154" s="132" t="s">
        <v>146</v>
      </c>
      <c r="B154" s="130" t="s">
        <v>147</v>
      </c>
      <c r="C154" s="5" t="s">
        <v>321</v>
      </c>
    </row>
    <row r="155" spans="1:3" ht="15.75">
      <c r="A155" s="132">
        <v>4</v>
      </c>
      <c r="B155" s="131" t="s">
        <v>126</v>
      </c>
      <c r="C155" s="150"/>
    </row>
    <row r="156" spans="1:3" ht="15.75">
      <c r="A156" s="132" t="s">
        <v>10</v>
      </c>
      <c r="B156" s="130" t="s">
        <v>148</v>
      </c>
      <c r="C156" s="5" t="s">
        <v>321</v>
      </c>
    </row>
    <row r="157" spans="1:3" ht="47.25">
      <c r="A157" s="132" t="s">
        <v>11</v>
      </c>
      <c r="B157" s="130" t="s">
        <v>149</v>
      </c>
      <c r="C157" s="5"/>
    </row>
    <row r="158" spans="1:3" ht="31.5">
      <c r="A158" s="132" t="s">
        <v>12</v>
      </c>
      <c r="B158" s="130" t="s">
        <v>150</v>
      </c>
      <c r="C158" s="5" t="s">
        <v>294</v>
      </c>
    </row>
    <row r="159" spans="1:3" ht="31.5">
      <c r="A159" s="132" t="s">
        <v>65</v>
      </c>
      <c r="B159" s="130" t="s">
        <v>151</v>
      </c>
      <c r="C159" s="5" t="s">
        <v>321</v>
      </c>
    </row>
    <row r="160" spans="1:3" ht="15.75">
      <c r="A160" s="814" t="s">
        <v>516</v>
      </c>
      <c r="B160" s="815"/>
      <c r="C160" s="816"/>
    </row>
    <row r="161" spans="1:3" ht="32.25" customHeight="1">
      <c r="A161" s="814" t="str">
        <f>'Формат ФСТ'!B18</f>
        <v>Установка комплекса телемеханики в трансформаторной подстанции ТП-2, расположенной по адресу: г. Москва, п. Внуковское, ул. Летчика Грицевца, 4, кор.1, стр. 1</v>
      </c>
      <c r="B161" s="815"/>
      <c r="C161" s="816"/>
    </row>
    <row r="162" spans="1:3" ht="15.75">
      <c r="A162" s="132">
        <v>1</v>
      </c>
      <c r="B162" s="131" t="s">
        <v>128</v>
      </c>
      <c r="C162" s="150"/>
    </row>
    <row r="163" spans="1:3" ht="15.75">
      <c r="A163" s="132" t="s">
        <v>3</v>
      </c>
      <c r="B163" s="133" t="s">
        <v>129</v>
      </c>
      <c r="C163" s="5" t="s">
        <v>294</v>
      </c>
    </row>
    <row r="164" spans="1:3" ht="15.75">
      <c r="A164" s="132" t="s">
        <v>4</v>
      </c>
      <c r="B164" s="133" t="s">
        <v>130</v>
      </c>
      <c r="C164" s="5" t="s">
        <v>294</v>
      </c>
    </row>
    <row r="165" spans="1:3" ht="31.5">
      <c r="A165" s="132" t="s">
        <v>14</v>
      </c>
      <c r="B165" s="130" t="s">
        <v>131</v>
      </c>
      <c r="C165" s="5" t="s">
        <v>294</v>
      </c>
    </row>
    <row r="166" spans="1:3" ht="47.25">
      <c r="A166" s="132" t="s">
        <v>29</v>
      </c>
      <c r="B166" s="130" t="s">
        <v>132</v>
      </c>
      <c r="C166" s="5" t="s">
        <v>294</v>
      </c>
    </row>
    <row r="167" spans="1:3" ht="15.75">
      <c r="A167" s="132" t="s">
        <v>133</v>
      </c>
      <c r="B167" s="130" t="s">
        <v>134</v>
      </c>
      <c r="C167" s="5" t="s">
        <v>294</v>
      </c>
    </row>
    <row r="168" spans="1:3" ht="15.75">
      <c r="A168" s="132" t="s">
        <v>135</v>
      </c>
      <c r="B168" s="130" t="s">
        <v>136</v>
      </c>
      <c r="C168" s="5" t="s">
        <v>294</v>
      </c>
    </row>
    <row r="169" spans="1:3" ht="15.75">
      <c r="A169" s="132">
        <v>2</v>
      </c>
      <c r="B169" s="131" t="s">
        <v>121</v>
      </c>
      <c r="C169" s="150"/>
    </row>
    <row r="170" spans="1:3" ht="31.5">
      <c r="A170" s="132" t="s">
        <v>6</v>
      </c>
      <c r="B170" s="130" t="s">
        <v>137</v>
      </c>
      <c r="C170" s="5" t="s">
        <v>321</v>
      </c>
    </row>
    <row r="171" spans="1:3" ht="47.25">
      <c r="A171" s="132" t="s">
        <v>7</v>
      </c>
      <c r="B171" s="130" t="s">
        <v>138</v>
      </c>
      <c r="C171" s="5" t="s">
        <v>294</v>
      </c>
    </row>
    <row r="172" spans="1:3" ht="31.5">
      <c r="A172" s="132" t="s">
        <v>8</v>
      </c>
      <c r="B172" s="130" t="s">
        <v>139</v>
      </c>
      <c r="C172" s="5" t="s">
        <v>294</v>
      </c>
    </row>
    <row r="173" spans="1:3" ht="18" customHeight="1">
      <c r="A173" s="132">
        <v>3</v>
      </c>
      <c r="B173" s="131" t="s">
        <v>140</v>
      </c>
      <c r="C173" s="150"/>
    </row>
    <row r="174" spans="1:3" ht="31.5">
      <c r="A174" s="132" t="s">
        <v>122</v>
      </c>
      <c r="B174" s="130" t="s">
        <v>141</v>
      </c>
      <c r="C174" s="5" t="s">
        <v>294</v>
      </c>
    </row>
    <row r="175" spans="1:3" ht="15.75">
      <c r="A175" s="132" t="s">
        <v>123</v>
      </c>
      <c r="B175" s="130" t="s">
        <v>142</v>
      </c>
      <c r="C175" s="5" t="s">
        <v>321</v>
      </c>
    </row>
    <row r="176" spans="1:3" ht="15.75">
      <c r="A176" s="132" t="s">
        <v>124</v>
      </c>
      <c r="B176" s="130" t="s">
        <v>143</v>
      </c>
      <c r="C176" s="5" t="s">
        <v>321</v>
      </c>
    </row>
    <row r="177" spans="1:3" ht="15.75">
      <c r="A177" s="132" t="s">
        <v>144</v>
      </c>
      <c r="B177" s="130" t="s">
        <v>145</v>
      </c>
      <c r="C177" s="5" t="s">
        <v>294</v>
      </c>
    </row>
    <row r="178" spans="1:3" ht="15.75">
      <c r="A178" s="132" t="s">
        <v>146</v>
      </c>
      <c r="B178" s="130" t="s">
        <v>147</v>
      </c>
      <c r="C178" s="5" t="s">
        <v>321</v>
      </c>
    </row>
    <row r="179" spans="1:3" ht="15.75">
      <c r="A179" s="132">
        <v>4</v>
      </c>
      <c r="B179" s="131" t="s">
        <v>126</v>
      </c>
      <c r="C179" s="150"/>
    </row>
    <row r="180" spans="1:3" ht="15.75">
      <c r="A180" s="132" t="s">
        <v>10</v>
      </c>
      <c r="B180" s="130" t="s">
        <v>148</v>
      </c>
      <c r="C180" s="5" t="s">
        <v>321</v>
      </c>
    </row>
    <row r="181" spans="1:3" ht="47.25">
      <c r="A181" s="132" t="s">
        <v>11</v>
      </c>
      <c r="B181" s="130" t="s">
        <v>149</v>
      </c>
      <c r="C181" s="5"/>
    </row>
    <row r="182" spans="1:3" ht="31.5">
      <c r="A182" s="132" t="s">
        <v>12</v>
      </c>
      <c r="B182" s="130" t="s">
        <v>150</v>
      </c>
      <c r="C182" s="5" t="s">
        <v>294</v>
      </c>
    </row>
    <row r="183" spans="1:3" ht="31.5">
      <c r="A183" s="132" t="s">
        <v>65</v>
      </c>
      <c r="B183" s="130" t="s">
        <v>151</v>
      </c>
      <c r="C183" s="5" t="s">
        <v>321</v>
      </c>
    </row>
    <row r="184" spans="1:3" ht="15.75">
      <c r="A184" s="814" t="s">
        <v>517</v>
      </c>
      <c r="B184" s="815"/>
      <c r="C184" s="816"/>
    </row>
    <row r="185" spans="1:3" ht="33.75" customHeight="1">
      <c r="A185" s="814" t="str">
        <f>'Формат ФСТ'!B19</f>
        <v>Установка комплекса телемеханики в для трансформаторной подстанции ТП-3, расположенной по адресу: г. Москва, п. Внуковское, ул. Летчика Грицевца, 4, стр. 1</v>
      </c>
      <c r="B185" s="815"/>
      <c r="C185" s="816"/>
    </row>
    <row r="186" spans="1:3" ht="15.75">
      <c r="A186" s="132">
        <v>1</v>
      </c>
      <c r="B186" s="131" t="s">
        <v>128</v>
      </c>
      <c r="C186" s="150"/>
    </row>
    <row r="187" spans="1:3" ht="15.75">
      <c r="A187" s="132" t="s">
        <v>3</v>
      </c>
      <c r="B187" s="133" t="s">
        <v>129</v>
      </c>
      <c r="C187" s="5" t="s">
        <v>294</v>
      </c>
    </row>
    <row r="188" spans="1:3" ht="15.75">
      <c r="A188" s="132" t="s">
        <v>4</v>
      </c>
      <c r="B188" s="133" t="s">
        <v>130</v>
      </c>
      <c r="C188" s="5" t="s">
        <v>294</v>
      </c>
    </row>
    <row r="189" spans="1:3" ht="31.5">
      <c r="A189" s="132" t="s">
        <v>14</v>
      </c>
      <c r="B189" s="130" t="s">
        <v>131</v>
      </c>
      <c r="C189" s="5" t="s">
        <v>294</v>
      </c>
    </row>
    <row r="190" spans="1:3" ht="47.25">
      <c r="A190" s="132" t="s">
        <v>29</v>
      </c>
      <c r="B190" s="130" t="s">
        <v>132</v>
      </c>
      <c r="C190" s="5" t="s">
        <v>294</v>
      </c>
    </row>
    <row r="191" spans="1:3" ht="15.75">
      <c r="A191" s="132" t="s">
        <v>133</v>
      </c>
      <c r="B191" s="130" t="s">
        <v>134</v>
      </c>
      <c r="C191" s="5" t="s">
        <v>294</v>
      </c>
    </row>
    <row r="192" spans="1:3" ht="15.75">
      <c r="A192" s="132" t="s">
        <v>135</v>
      </c>
      <c r="B192" s="130" t="s">
        <v>136</v>
      </c>
      <c r="C192" s="5" t="s">
        <v>294</v>
      </c>
    </row>
    <row r="193" spans="1:3" ht="15.75">
      <c r="A193" s="132">
        <v>2</v>
      </c>
      <c r="B193" s="131" t="s">
        <v>121</v>
      </c>
      <c r="C193" s="150"/>
    </row>
    <row r="194" spans="1:3" ht="31.5">
      <c r="A194" s="132" t="s">
        <v>6</v>
      </c>
      <c r="B194" s="130" t="s">
        <v>137</v>
      </c>
      <c r="C194" s="5" t="s">
        <v>321</v>
      </c>
    </row>
    <row r="195" spans="1:3" ht="47.25">
      <c r="A195" s="132" t="s">
        <v>7</v>
      </c>
      <c r="B195" s="130" t="s">
        <v>138</v>
      </c>
      <c r="C195" s="5" t="s">
        <v>294</v>
      </c>
    </row>
    <row r="196" spans="1:3" ht="31.5">
      <c r="A196" s="132" t="s">
        <v>8</v>
      </c>
      <c r="B196" s="130" t="s">
        <v>139</v>
      </c>
      <c r="C196" s="5" t="s">
        <v>294</v>
      </c>
    </row>
    <row r="197" spans="1:3" ht="18" customHeight="1">
      <c r="A197" s="132">
        <v>3</v>
      </c>
      <c r="B197" s="131" t="s">
        <v>140</v>
      </c>
      <c r="C197" s="150"/>
    </row>
    <row r="198" spans="1:3" ht="31.5">
      <c r="A198" s="132" t="s">
        <v>122</v>
      </c>
      <c r="B198" s="130" t="s">
        <v>141</v>
      </c>
      <c r="C198" s="5" t="s">
        <v>294</v>
      </c>
    </row>
    <row r="199" spans="1:3" ht="15.75">
      <c r="A199" s="132" t="s">
        <v>123</v>
      </c>
      <c r="B199" s="130" t="s">
        <v>142</v>
      </c>
      <c r="C199" s="5" t="s">
        <v>321</v>
      </c>
    </row>
    <row r="200" spans="1:3" ht="15.75">
      <c r="A200" s="132" t="s">
        <v>124</v>
      </c>
      <c r="B200" s="130" t="s">
        <v>143</v>
      </c>
      <c r="C200" s="5" t="s">
        <v>321</v>
      </c>
    </row>
    <row r="201" spans="1:3" ht="15.75">
      <c r="A201" s="132" t="s">
        <v>144</v>
      </c>
      <c r="B201" s="130" t="s">
        <v>145</v>
      </c>
      <c r="C201" s="5" t="s">
        <v>294</v>
      </c>
    </row>
    <row r="202" spans="1:3" ht="15.75">
      <c r="A202" s="132" t="s">
        <v>146</v>
      </c>
      <c r="B202" s="130" t="s">
        <v>147</v>
      </c>
      <c r="C202" s="5" t="s">
        <v>321</v>
      </c>
    </row>
    <row r="203" spans="1:3" ht="15.75">
      <c r="A203" s="132">
        <v>4</v>
      </c>
      <c r="B203" s="131" t="s">
        <v>126</v>
      </c>
      <c r="C203" s="150"/>
    </row>
    <row r="204" spans="1:3" ht="15.75">
      <c r="A204" s="132" t="s">
        <v>10</v>
      </c>
      <c r="B204" s="130" t="s">
        <v>148</v>
      </c>
      <c r="C204" s="5" t="s">
        <v>321</v>
      </c>
    </row>
    <row r="205" spans="1:3" ht="47.25">
      <c r="A205" s="132" t="s">
        <v>11</v>
      </c>
      <c r="B205" s="130" t="s">
        <v>149</v>
      </c>
      <c r="C205" s="5"/>
    </row>
    <row r="206" spans="1:3" ht="31.5">
      <c r="A206" s="132" t="s">
        <v>12</v>
      </c>
      <c r="B206" s="130" t="s">
        <v>150</v>
      </c>
      <c r="C206" s="5" t="s">
        <v>294</v>
      </c>
    </row>
    <row r="207" spans="1:3" ht="31.5">
      <c r="A207" s="132" t="s">
        <v>65</v>
      </c>
      <c r="B207" s="130" t="s">
        <v>151</v>
      </c>
      <c r="C207" s="5" t="s">
        <v>321</v>
      </c>
    </row>
    <row r="208" spans="1:3" ht="15.75">
      <c r="A208" s="814" t="s">
        <v>518</v>
      </c>
      <c r="B208" s="815"/>
      <c r="C208" s="816"/>
    </row>
    <row r="209" spans="1:3" ht="31.5" customHeight="1">
      <c r="A209" s="814" t="str">
        <f>'Формат ФСТ'!B20</f>
        <v>Установка комплекса телемеханики в трансформаторной подстанции ТП-4, расположенной по адресу: г. Москва, п. Внуковское, ул. Летчика Ульянина, 3, стр. 1</v>
      </c>
      <c r="B209" s="815"/>
      <c r="C209" s="816"/>
    </row>
    <row r="210" spans="1:3" ht="15.75">
      <c r="A210" s="132">
        <v>1</v>
      </c>
      <c r="B210" s="131" t="s">
        <v>128</v>
      </c>
      <c r="C210" s="150"/>
    </row>
    <row r="211" spans="1:3" ht="15.75">
      <c r="A211" s="132" t="s">
        <v>3</v>
      </c>
      <c r="B211" s="133" t="s">
        <v>129</v>
      </c>
      <c r="C211" s="5" t="s">
        <v>294</v>
      </c>
    </row>
    <row r="212" spans="1:3" ht="15.75">
      <c r="A212" s="132" t="s">
        <v>4</v>
      </c>
      <c r="B212" s="133" t="s">
        <v>130</v>
      </c>
      <c r="C212" s="5" t="s">
        <v>294</v>
      </c>
    </row>
    <row r="213" spans="1:3" ht="31.5">
      <c r="A213" s="132" t="s">
        <v>14</v>
      </c>
      <c r="B213" s="130" t="s">
        <v>131</v>
      </c>
      <c r="C213" s="5" t="s">
        <v>294</v>
      </c>
    </row>
    <row r="214" spans="1:3" ht="47.25">
      <c r="A214" s="132" t="s">
        <v>29</v>
      </c>
      <c r="B214" s="130" t="s">
        <v>132</v>
      </c>
      <c r="C214" s="5" t="s">
        <v>294</v>
      </c>
    </row>
    <row r="215" spans="1:3" ht="15.75">
      <c r="A215" s="132" t="s">
        <v>133</v>
      </c>
      <c r="B215" s="130" t="s">
        <v>134</v>
      </c>
      <c r="C215" s="5" t="s">
        <v>294</v>
      </c>
    </row>
    <row r="216" spans="1:3" ht="15.75">
      <c r="A216" s="132" t="s">
        <v>135</v>
      </c>
      <c r="B216" s="130" t="s">
        <v>136</v>
      </c>
      <c r="C216" s="5" t="s">
        <v>294</v>
      </c>
    </row>
    <row r="217" spans="1:3" ht="15.75">
      <c r="A217" s="132">
        <v>2</v>
      </c>
      <c r="B217" s="131" t="s">
        <v>121</v>
      </c>
      <c r="C217" s="150"/>
    </row>
    <row r="218" spans="1:3" ht="31.5">
      <c r="A218" s="132" t="s">
        <v>6</v>
      </c>
      <c r="B218" s="130" t="s">
        <v>137</v>
      </c>
      <c r="C218" s="5" t="s">
        <v>321</v>
      </c>
    </row>
    <row r="219" spans="1:3" ht="47.25">
      <c r="A219" s="132" t="s">
        <v>7</v>
      </c>
      <c r="B219" s="130" t="s">
        <v>138</v>
      </c>
      <c r="C219" s="5" t="s">
        <v>294</v>
      </c>
    </row>
    <row r="220" spans="1:3" ht="31.5">
      <c r="A220" s="132" t="s">
        <v>8</v>
      </c>
      <c r="B220" s="130" t="s">
        <v>139</v>
      </c>
      <c r="C220" s="5" t="s">
        <v>294</v>
      </c>
    </row>
    <row r="221" spans="1:3" ht="18" customHeight="1">
      <c r="A221" s="132">
        <v>3</v>
      </c>
      <c r="B221" s="131" t="s">
        <v>140</v>
      </c>
      <c r="C221" s="150"/>
    </row>
    <row r="222" spans="1:3" ht="31.5">
      <c r="A222" s="132" t="s">
        <v>122</v>
      </c>
      <c r="B222" s="130" t="s">
        <v>141</v>
      </c>
      <c r="C222" s="5" t="s">
        <v>294</v>
      </c>
    </row>
    <row r="223" spans="1:3" ht="15.75">
      <c r="A223" s="132" t="s">
        <v>123</v>
      </c>
      <c r="B223" s="130" t="s">
        <v>142</v>
      </c>
      <c r="C223" s="5" t="s">
        <v>321</v>
      </c>
    </row>
    <row r="224" spans="1:3" ht="15.75">
      <c r="A224" s="132" t="s">
        <v>124</v>
      </c>
      <c r="B224" s="130" t="s">
        <v>143</v>
      </c>
      <c r="C224" s="5" t="s">
        <v>321</v>
      </c>
    </row>
    <row r="225" spans="1:3" ht="15.75">
      <c r="A225" s="132" t="s">
        <v>144</v>
      </c>
      <c r="B225" s="130" t="s">
        <v>145</v>
      </c>
      <c r="C225" s="5" t="s">
        <v>294</v>
      </c>
    </row>
    <row r="226" spans="1:3" ht="15.75">
      <c r="A226" s="132" t="s">
        <v>146</v>
      </c>
      <c r="B226" s="130" t="s">
        <v>147</v>
      </c>
      <c r="C226" s="5" t="s">
        <v>321</v>
      </c>
    </row>
    <row r="227" spans="1:3" ht="15.75">
      <c r="A227" s="132">
        <v>4</v>
      </c>
      <c r="B227" s="131" t="s">
        <v>126</v>
      </c>
      <c r="C227" s="150"/>
    </row>
    <row r="228" spans="1:3" ht="15.75">
      <c r="A228" s="132" t="s">
        <v>10</v>
      </c>
      <c r="B228" s="130" t="s">
        <v>148</v>
      </c>
      <c r="C228" s="5" t="s">
        <v>321</v>
      </c>
    </row>
    <row r="229" spans="1:3" ht="47.25">
      <c r="A229" s="132" t="s">
        <v>11</v>
      </c>
      <c r="B229" s="130" t="s">
        <v>149</v>
      </c>
      <c r="C229" s="5"/>
    </row>
    <row r="230" spans="1:3" ht="31.5">
      <c r="A230" s="132" t="s">
        <v>12</v>
      </c>
      <c r="B230" s="130" t="s">
        <v>150</v>
      </c>
      <c r="C230" s="5" t="s">
        <v>294</v>
      </c>
    </row>
    <row r="231" spans="1:3" ht="31.5">
      <c r="A231" s="132" t="s">
        <v>65</v>
      </c>
      <c r="B231" s="130" t="s">
        <v>151</v>
      </c>
      <c r="C231" s="5" t="s">
        <v>321</v>
      </c>
    </row>
    <row r="232" spans="1:3" ht="18" customHeight="1">
      <c r="A232" s="814" t="s">
        <v>519</v>
      </c>
      <c r="B232" s="815"/>
      <c r="C232" s="816"/>
    </row>
    <row r="233" spans="1:3" ht="33.75" customHeight="1">
      <c r="A233" s="814" t="str">
        <f>'Формат ФСТ'!B21</f>
        <v>Установка комплекса телемеханики в трансформаторной подстанции ТП-15, расположенной по адресу: г. Москва, п. Внуковское, ул. Летчика Грицевца, 5, стр. 1</v>
      </c>
      <c r="B233" s="815"/>
      <c r="C233" s="816"/>
    </row>
    <row r="234" spans="1:3" ht="15.75">
      <c r="A234" s="132">
        <v>1</v>
      </c>
      <c r="B234" s="131" t="s">
        <v>128</v>
      </c>
      <c r="C234" s="150"/>
    </row>
    <row r="235" spans="1:3" ht="15.75">
      <c r="A235" s="132" t="s">
        <v>3</v>
      </c>
      <c r="B235" s="133" t="s">
        <v>129</v>
      </c>
      <c r="C235" s="5" t="s">
        <v>294</v>
      </c>
    </row>
    <row r="236" spans="1:3" ht="15.75">
      <c r="A236" s="132" t="s">
        <v>4</v>
      </c>
      <c r="B236" s="133" t="s">
        <v>130</v>
      </c>
      <c r="C236" s="5" t="s">
        <v>294</v>
      </c>
    </row>
    <row r="237" spans="1:3" ht="31.5">
      <c r="A237" s="132" t="s">
        <v>14</v>
      </c>
      <c r="B237" s="130" t="s">
        <v>131</v>
      </c>
      <c r="C237" s="5" t="s">
        <v>294</v>
      </c>
    </row>
    <row r="238" spans="1:3" ht="47.25">
      <c r="A238" s="132" t="s">
        <v>29</v>
      </c>
      <c r="B238" s="130" t="s">
        <v>132</v>
      </c>
      <c r="C238" s="5" t="s">
        <v>294</v>
      </c>
    </row>
    <row r="239" spans="1:3" ht="15.75">
      <c r="A239" s="132" t="s">
        <v>133</v>
      </c>
      <c r="B239" s="130" t="s">
        <v>134</v>
      </c>
      <c r="C239" s="5" t="s">
        <v>294</v>
      </c>
    </row>
    <row r="240" spans="1:3" ht="15.75">
      <c r="A240" s="132" t="s">
        <v>135</v>
      </c>
      <c r="B240" s="130" t="s">
        <v>136</v>
      </c>
      <c r="C240" s="5" t="s">
        <v>294</v>
      </c>
    </row>
    <row r="241" spans="1:3" ht="15.75">
      <c r="A241" s="132">
        <v>2</v>
      </c>
      <c r="B241" s="131" t="s">
        <v>121</v>
      </c>
      <c r="C241" s="150"/>
    </row>
    <row r="242" spans="1:3" ht="31.5">
      <c r="A242" s="132" t="s">
        <v>6</v>
      </c>
      <c r="B242" s="130" t="s">
        <v>137</v>
      </c>
      <c r="C242" s="5" t="s">
        <v>321</v>
      </c>
    </row>
    <row r="243" spans="1:3" ht="47.25">
      <c r="A243" s="132" t="s">
        <v>7</v>
      </c>
      <c r="B243" s="130" t="s">
        <v>138</v>
      </c>
      <c r="C243" s="5" t="s">
        <v>294</v>
      </c>
    </row>
    <row r="244" spans="1:3" ht="31.5">
      <c r="A244" s="132" t="s">
        <v>8</v>
      </c>
      <c r="B244" s="130" t="s">
        <v>139</v>
      </c>
      <c r="C244" s="5" t="s">
        <v>294</v>
      </c>
    </row>
    <row r="245" spans="1:3" ht="18" customHeight="1">
      <c r="A245" s="132">
        <v>3</v>
      </c>
      <c r="B245" s="131" t="s">
        <v>140</v>
      </c>
      <c r="C245" s="150"/>
    </row>
    <row r="246" spans="1:3" ht="31.5">
      <c r="A246" s="132" t="s">
        <v>122</v>
      </c>
      <c r="B246" s="130" t="s">
        <v>141</v>
      </c>
      <c r="C246" s="5" t="s">
        <v>294</v>
      </c>
    </row>
    <row r="247" spans="1:3" ht="15.75">
      <c r="A247" s="132" t="s">
        <v>123</v>
      </c>
      <c r="B247" s="130" t="s">
        <v>142</v>
      </c>
      <c r="C247" s="5" t="s">
        <v>321</v>
      </c>
    </row>
    <row r="248" spans="1:3" ht="15.75">
      <c r="A248" s="132" t="s">
        <v>124</v>
      </c>
      <c r="B248" s="130" t="s">
        <v>143</v>
      </c>
      <c r="C248" s="5" t="s">
        <v>321</v>
      </c>
    </row>
    <row r="249" spans="1:3" ht="15.75">
      <c r="A249" s="132" t="s">
        <v>144</v>
      </c>
      <c r="B249" s="130" t="s">
        <v>145</v>
      </c>
      <c r="C249" s="5" t="s">
        <v>294</v>
      </c>
    </row>
    <row r="250" spans="1:3" ht="15.75">
      <c r="A250" s="132" t="s">
        <v>146</v>
      </c>
      <c r="B250" s="130" t="s">
        <v>147</v>
      </c>
      <c r="C250" s="5" t="s">
        <v>321</v>
      </c>
    </row>
    <row r="251" spans="1:3" ht="15.75">
      <c r="A251" s="132">
        <v>4</v>
      </c>
      <c r="B251" s="131" t="s">
        <v>126</v>
      </c>
      <c r="C251" s="150"/>
    </row>
    <row r="252" spans="1:3" ht="15.75">
      <c r="A252" s="132" t="s">
        <v>10</v>
      </c>
      <c r="B252" s="130" t="s">
        <v>148</v>
      </c>
      <c r="C252" s="5" t="s">
        <v>321</v>
      </c>
    </row>
    <row r="253" spans="1:3" ht="47.25">
      <c r="A253" s="132" t="s">
        <v>11</v>
      </c>
      <c r="B253" s="130" t="s">
        <v>149</v>
      </c>
      <c r="C253" s="5"/>
    </row>
    <row r="254" spans="1:3" ht="31.5">
      <c r="A254" s="132" t="s">
        <v>12</v>
      </c>
      <c r="B254" s="130" t="s">
        <v>150</v>
      </c>
      <c r="C254" s="5" t="s">
        <v>294</v>
      </c>
    </row>
    <row r="255" spans="1:3" ht="31.5">
      <c r="A255" s="132" t="s">
        <v>65</v>
      </c>
      <c r="B255" s="130" t="s">
        <v>151</v>
      </c>
      <c r="C255" s="5" t="s">
        <v>321</v>
      </c>
    </row>
    <row r="256" spans="1:3" ht="15.75">
      <c r="A256" s="814" t="s">
        <v>520</v>
      </c>
      <c r="B256" s="815"/>
      <c r="C256" s="816"/>
    </row>
    <row r="257" spans="1:3" ht="33.75" customHeight="1">
      <c r="A257" s="814" t="str">
        <f>'Формат ФСТ'!B22</f>
        <v>Установка комплекса телемеханики в трансформаторной подстанции ТП-16, расположенной по адресу: г. Москва, п. Внуковское, ул. Летчика Ульянина, 4, стр. 1</v>
      </c>
      <c r="B257" s="815"/>
      <c r="C257" s="816"/>
    </row>
    <row r="258" spans="1:3" ht="15.75">
      <c r="A258" s="132">
        <v>1</v>
      </c>
      <c r="B258" s="131" t="s">
        <v>128</v>
      </c>
      <c r="C258" s="150"/>
    </row>
    <row r="259" spans="1:3" ht="15.75">
      <c r="A259" s="132" t="s">
        <v>3</v>
      </c>
      <c r="B259" s="133" t="s">
        <v>129</v>
      </c>
      <c r="C259" s="5" t="s">
        <v>294</v>
      </c>
    </row>
    <row r="260" spans="1:3" ht="15.75">
      <c r="A260" s="132" t="s">
        <v>4</v>
      </c>
      <c r="B260" s="133" t="s">
        <v>130</v>
      </c>
      <c r="C260" s="5" t="s">
        <v>294</v>
      </c>
    </row>
    <row r="261" spans="1:3" ht="31.5">
      <c r="A261" s="132" t="s">
        <v>14</v>
      </c>
      <c r="B261" s="130" t="s">
        <v>131</v>
      </c>
      <c r="C261" s="5" t="s">
        <v>294</v>
      </c>
    </row>
    <row r="262" spans="1:3" ht="47.25">
      <c r="A262" s="132" t="s">
        <v>29</v>
      </c>
      <c r="B262" s="130" t="s">
        <v>132</v>
      </c>
      <c r="C262" s="5" t="s">
        <v>294</v>
      </c>
    </row>
    <row r="263" spans="1:3" ht="15.75">
      <c r="A263" s="132" t="s">
        <v>133</v>
      </c>
      <c r="B263" s="130" t="s">
        <v>134</v>
      </c>
      <c r="C263" s="5" t="s">
        <v>294</v>
      </c>
    </row>
    <row r="264" spans="1:3" ht="15.75">
      <c r="A264" s="132" t="s">
        <v>135</v>
      </c>
      <c r="B264" s="130" t="s">
        <v>136</v>
      </c>
      <c r="C264" s="5" t="s">
        <v>294</v>
      </c>
    </row>
    <row r="265" spans="1:3" ht="15.75">
      <c r="A265" s="132">
        <v>2</v>
      </c>
      <c r="B265" s="131" t="s">
        <v>121</v>
      </c>
      <c r="C265" s="150"/>
    </row>
    <row r="266" spans="1:3" ht="31.5">
      <c r="A266" s="132" t="s">
        <v>6</v>
      </c>
      <c r="B266" s="130" t="s">
        <v>137</v>
      </c>
      <c r="C266" s="5" t="s">
        <v>321</v>
      </c>
    </row>
    <row r="267" spans="1:3" ht="47.25">
      <c r="A267" s="132" t="s">
        <v>7</v>
      </c>
      <c r="B267" s="130" t="s">
        <v>138</v>
      </c>
      <c r="C267" s="5" t="s">
        <v>294</v>
      </c>
    </row>
    <row r="268" spans="1:3" ht="31.5">
      <c r="A268" s="132" t="s">
        <v>8</v>
      </c>
      <c r="B268" s="130" t="s">
        <v>139</v>
      </c>
      <c r="C268" s="5" t="s">
        <v>294</v>
      </c>
    </row>
    <row r="269" spans="1:3" ht="18" customHeight="1">
      <c r="A269" s="132">
        <v>3</v>
      </c>
      <c r="B269" s="131" t="s">
        <v>140</v>
      </c>
      <c r="C269" s="150"/>
    </row>
    <row r="270" spans="1:3" ht="31.5">
      <c r="A270" s="132" t="s">
        <v>122</v>
      </c>
      <c r="B270" s="130" t="s">
        <v>141</v>
      </c>
      <c r="C270" s="5" t="s">
        <v>294</v>
      </c>
    </row>
    <row r="271" spans="1:3" ht="15.75">
      <c r="A271" s="132" t="s">
        <v>123</v>
      </c>
      <c r="B271" s="130" t="s">
        <v>142</v>
      </c>
      <c r="C271" s="5" t="s">
        <v>321</v>
      </c>
    </row>
    <row r="272" spans="1:3" ht="15.75">
      <c r="A272" s="132" t="s">
        <v>124</v>
      </c>
      <c r="B272" s="130" t="s">
        <v>143</v>
      </c>
      <c r="C272" s="5" t="s">
        <v>321</v>
      </c>
    </row>
    <row r="273" spans="1:3" ht="15.75">
      <c r="A273" s="132" t="s">
        <v>144</v>
      </c>
      <c r="B273" s="130" t="s">
        <v>145</v>
      </c>
      <c r="C273" s="5" t="s">
        <v>294</v>
      </c>
    </row>
    <row r="274" spans="1:3" ht="15.75">
      <c r="A274" s="132" t="s">
        <v>146</v>
      </c>
      <c r="B274" s="130" t="s">
        <v>147</v>
      </c>
      <c r="C274" s="5" t="s">
        <v>321</v>
      </c>
    </row>
    <row r="275" spans="1:3" ht="15.75">
      <c r="A275" s="132">
        <v>4</v>
      </c>
      <c r="B275" s="131" t="s">
        <v>126</v>
      </c>
      <c r="C275" s="150"/>
    </row>
    <row r="276" spans="1:3" ht="15.75">
      <c r="A276" s="132" t="s">
        <v>10</v>
      </c>
      <c r="B276" s="130" t="s">
        <v>148</v>
      </c>
      <c r="C276" s="5" t="s">
        <v>321</v>
      </c>
    </row>
    <row r="277" spans="1:3" ht="47.25">
      <c r="A277" s="132" t="s">
        <v>11</v>
      </c>
      <c r="B277" s="130" t="s">
        <v>149</v>
      </c>
      <c r="C277" s="5"/>
    </row>
    <row r="278" spans="1:3" ht="31.5">
      <c r="A278" s="132" t="s">
        <v>12</v>
      </c>
      <c r="B278" s="130" t="s">
        <v>150</v>
      </c>
      <c r="C278" s="5" t="s">
        <v>294</v>
      </c>
    </row>
    <row r="279" spans="1:3" ht="31.5">
      <c r="A279" s="132" t="s">
        <v>65</v>
      </c>
      <c r="B279" s="130" t="s">
        <v>151</v>
      </c>
      <c r="C279" s="5" t="s">
        <v>321</v>
      </c>
    </row>
    <row r="280" spans="1:3" ht="15.75">
      <c r="A280" s="814" t="s">
        <v>524</v>
      </c>
      <c r="B280" s="815"/>
      <c r="C280" s="816"/>
    </row>
    <row r="281" spans="1:3" ht="31.5" customHeight="1">
      <c r="A281" s="814" t="str">
        <f>'Формат ФСТ'!B23</f>
        <v>Установка комплекса телемеханики в трансформаторной подстанции ТП-17, расположенной по адресу: г. Москва, п. Внуковское, ул. Летчика Грицевца, 11, стр. 1</v>
      </c>
      <c r="B281" s="815"/>
      <c r="C281" s="816"/>
    </row>
    <row r="282" spans="1:3" ht="15.75">
      <c r="A282" s="132">
        <v>1</v>
      </c>
      <c r="B282" s="131" t="s">
        <v>128</v>
      </c>
      <c r="C282" s="150"/>
    </row>
    <row r="283" spans="1:3" ht="15.75">
      <c r="A283" s="132" t="s">
        <v>3</v>
      </c>
      <c r="B283" s="133" t="s">
        <v>129</v>
      </c>
      <c r="C283" s="5" t="s">
        <v>294</v>
      </c>
    </row>
    <row r="284" spans="1:3" ht="15.75">
      <c r="A284" s="132" t="s">
        <v>4</v>
      </c>
      <c r="B284" s="133" t="s">
        <v>130</v>
      </c>
      <c r="C284" s="5" t="s">
        <v>294</v>
      </c>
    </row>
    <row r="285" spans="1:3" ht="31.5">
      <c r="A285" s="132" t="s">
        <v>14</v>
      </c>
      <c r="B285" s="130" t="s">
        <v>131</v>
      </c>
      <c r="C285" s="5" t="s">
        <v>294</v>
      </c>
    </row>
    <row r="286" spans="1:3" ht="47.25">
      <c r="A286" s="132" t="s">
        <v>29</v>
      </c>
      <c r="B286" s="130" t="s">
        <v>132</v>
      </c>
      <c r="C286" s="5" t="s">
        <v>294</v>
      </c>
    </row>
    <row r="287" spans="1:3" ht="15.75">
      <c r="A287" s="132" t="s">
        <v>133</v>
      </c>
      <c r="B287" s="130" t="s">
        <v>134</v>
      </c>
      <c r="C287" s="5" t="s">
        <v>294</v>
      </c>
    </row>
    <row r="288" spans="1:3" ht="15.75">
      <c r="A288" s="132" t="s">
        <v>135</v>
      </c>
      <c r="B288" s="130" t="s">
        <v>136</v>
      </c>
      <c r="C288" s="5" t="s">
        <v>294</v>
      </c>
    </row>
    <row r="289" spans="1:3" ht="15.75">
      <c r="A289" s="132">
        <v>2</v>
      </c>
      <c r="B289" s="131" t="s">
        <v>121</v>
      </c>
      <c r="C289" s="150"/>
    </row>
    <row r="290" spans="1:3" ht="31.5">
      <c r="A290" s="132" t="s">
        <v>6</v>
      </c>
      <c r="B290" s="130" t="s">
        <v>137</v>
      </c>
      <c r="C290" s="5" t="s">
        <v>321</v>
      </c>
    </row>
    <row r="291" spans="1:3" ht="47.25">
      <c r="A291" s="132" t="s">
        <v>7</v>
      </c>
      <c r="B291" s="130" t="s">
        <v>138</v>
      </c>
      <c r="C291" s="5" t="s">
        <v>294</v>
      </c>
    </row>
    <row r="292" spans="1:3" ht="31.5">
      <c r="A292" s="132" t="s">
        <v>8</v>
      </c>
      <c r="B292" s="130" t="s">
        <v>139</v>
      </c>
      <c r="C292" s="5" t="s">
        <v>294</v>
      </c>
    </row>
    <row r="293" spans="1:3" ht="18" customHeight="1">
      <c r="A293" s="132">
        <v>3</v>
      </c>
      <c r="B293" s="131" t="s">
        <v>140</v>
      </c>
      <c r="C293" s="150"/>
    </row>
    <row r="294" spans="1:3" ht="31.5">
      <c r="A294" s="132" t="s">
        <v>122</v>
      </c>
      <c r="B294" s="130" t="s">
        <v>141</v>
      </c>
      <c r="C294" s="5" t="s">
        <v>294</v>
      </c>
    </row>
    <row r="295" spans="1:3" ht="15.75">
      <c r="A295" s="132" t="s">
        <v>123</v>
      </c>
      <c r="B295" s="130" t="s">
        <v>142</v>
      </c>
      <c r="C295" s="5" t="s">
        <v>321</v>
      </c>
    </row>
    <row r="296" spans="1:3" ht="15.75">
      <c r="A296" s="132" t="s">
        <v>124</v>
      </c>
      <c r="B296" s="130" t="s">
        <v>143</v>
      </c>
      <c r="C296" s="5" t="s">
        <v>321</v>
      </c>
    </row>
    <row r="297" spans="1:3" ht="15.75">
      <c r="A297" s="132" t="s">
        <v>144</v>
      </c>
      <c r="B297" s="130" t="s">
        <v>145</v>
      </c>
      <c r="C297" s="5" t="s">
        <v>294</v>
      </c>
    </row>
    <row r="298" spans="1:3" ht="15.75">
      <c r="A298" s="132" t="s">
        <v>146</v>
      </c>
      <c r="B298" s="130" t="s">
        <v>147</v>
      </c>
      <c r="C298" s="5" t="s">
        <v>321</v>
      </c>
    </row>
    <row r="299" spans="1:3" ht="15.75">
      <c r="A299" s="132">
        <v>4</v>
      </c>
      <c r="B299" s="131" t="s">
        <v>126</v>
      </c>
      <c r="C299" s="150"/>
    </row>
    <row r="300" spans="1:3" ht="15.75">
      <c r="A300" s="132" t="s">
        <v>10</v>
      </c>
      <c r="B300" s="130" t="s">
        <v>148</v>
      </c>
      <c r="C300" s="5" t="s">
        <v>321</v>
      </c>
    </row>
    <row r="301" spans="1:3" ht="47.25">
      <c r="A301" s="132" t="s">
        <v>11</v>
      </c>
      <c r="B301" s="130" t="s">
        <v>149</v>
      </c>
      <c r="C301" s="5"/>
    </row>
    <row r="302" spans="1:3" ht="31.5">
      <c r="A302" s="132" t="s">
        <v>12</v>
      </c>
      <c r="B302" s="130" t="s">
        <v>150</v>
      </c>
      <c r="C302" s="5" t="s">
        <v>294</v>
      </c>
    </row>
    <row r="303" spans="1:3" ht="31.5">
      <c r="A303" s="132" t="s">
        <v>65</v>
      </c>
      <c r="B303" s="130" t="s">
        <v>151</v>
      </c>
      <c r="C303" s="5" t="s">
        <v>321</v>
      </c>
    </row>
    <row r="304" spans="1:3" ht="15.75">
      <c r="A304" s="814" t="s">
        <v>525</v>
      </c>
      <c r="B304" s="815"/>
      <c r="C304" s="816"/>
    </row>
    <row r="305" spans="1:3" ht="48.75" customHeight="1">
      <c r="A305" s="814" t="str">
        <f>'Формат ФСТ'!B24</f>
        <v>Установка комплекса телемеханики в трансформаторной подстанции ТП-18, расположенной по адресу: г. Москва, п. Внуковское, ул. Авиаконструктора Петлякова, 21, стр. 1</v>
      </c>
      <c r="B305" s="815"/>
      <c r="C305" s="816"/>
    </row>
    <row r="306" spans="1:3" ht="15.75">
      <c r="A306" s="132">
        <v>1</v>
      </c>
      <c r="B306" s="131" t="s">
        <v>128</v>
      </c>
      <c r="C306" s="150"/>
    </row>
    <row r="307" spans="1:3" ht="15.75">
      <c r="A307" s="132" t="s">
        <v>3</v>
      </c>
      <c r="B307" s="133" t="s">
        <v>129</v>
      </c>
      <c r="C307" s="5" t="s">
        <v>294</v>
      </c>
    </row>
    <row r="308" spans="1:3" ht="15.75">
      <c r="A308" s="132" t="s">
        <v>4</v>
      </c>
      <c r="B308" s="133" t="s">
        <v>130</v>
      </c>
      <c r="C308" s="5" t="s">
        <v>294</v>
      </c>
    </row>
    <row r="309" spans="1:3" ht="31.5">
      <c r="A309" s="132" t="s">
        <v>14</v>
      </c>
      <c r="B309" s="130" t="s">
        <v>131</v>
      </c>
      <c r="C309" s="5" t="s">
        <v>294</v>
      </c>
    </row>
    <row r="310" spans="1:3" ht="47.25">
      <c r="A310" s="132" t="s">
        <v>29</v>
      </c>
      <c r="B310" s="130" t="s">
        <v>132</v>
      </c>
      <c r="C310" s="5" t="s">
        <v>294</v>
      </c>
    </row>
    <row r="311" spans="1:3" ht="15.75">
      <c r="A311" s="132" t="s">
        <v>133</v>
      </c>
      <c r="B311" s="130" t="s">
        <v>134</v>
      </c>
      <c r="C311" s="5" t="s">
        <v>294</v>
      </c>
    </row>
    <row r="312" spans="1:3" ht="15.75">
      <c r="A312" s="132" t="s">
        <v>135</v>
      </c>
      <c r="B312" s="130" t="s">
        <v>136</v>
      </c>
      <c r="C312" s="5" t="s">
        <v>294</v>
      </c>
    </row>
    <row r="313" spans="1:3" ht="15.75">
      <c r="A313" s="132">
        <v>2</v>
      </c>
      <c r="B313" s="131" t="s">
        <v>121</v>
      </c>
      <c r="C313" s="150"/>
    </row>
    <row r="314" spans="1:3" ht="31.5">
      <c r="A314" s="132" t="s">
        <v>6</v>
      </c>
      <c r="B314" s="130" t="s">
        <v>137</v>
      </c>
      <c r="C314" s="5" t="s">
        <v>321</v>
      </c>
    </row>
    <row r="315" spans="1:3" ht="47.25">
      <c r="A315" s="132" t="s">
        <v>7</v>
      </c>
      <c r="B315" s="130" t="s">
        <v>138</v>
      </c>
      <c r="C315" s="5" t="s">
        <v>294</v>
      </c>
    </row>
    <row r="316" spans="1:3" ht="31.5">
      <c r="A316" s="132" t="s">
        <v>8</v>
      </c>
      <c r="B316" s="130" t="s">
        <v>139</v>
      </c>
      <c r="C316" s="5" t="s">
        <v>294</v>
      </c>
    </row>
    <row r="317" spans="1:3" ht="18" customHeight="1">
      <c r="A317" s="132">
        <v>3</v>
      </c>
      <c r="B317" s="131" t="s">
        <v>140</v>
      </c>
      <c r="C317" s="150"/>
    </row>
    <row r="318" spans="1:3" ht="31.5">
      <c r="A318" s="132" t="s">
        <v>122</v>
      </c>
      <c r="B318" s="130" t="s">
        <v>141</v>
      </c>
      <c r="C318" s="5" t="s">
        <v>294</v>
      </c>
    </row>
    <row r="319" spans="1:3" ht="15.75">
      <c r="A319" s="132" t="s">
        <v>123</v>
      </c>
      <c r="B319" s="130" t="s">
        <v>142</v>
      </c>
      <c r="C319" s="5" t="s">
        <v>321</v>
      </c>
    </row>
    <row r="320" spans="1:3" ht="15.75">
      <c r="A320" s="132" t="s">
        <v>124</v>
      </c>
      <c r="B320" s="130" t="s">
        <v>143</v>
      </c>
      <c r="C320" s="5" t="s">
        <v>321</v>
      </c>
    </row>
    <row r="321" spans="1:3" ht="15.75">
      <c r="A321" s="132" t="s">
        <v>144</v>
      </c>
      <c r="B321" s="130" t="s">
        <v>145</v>
      </c>
      <c r="C321" s="5" t="s">
        <v>294</v>
      </c>
    </row>
    <row r="322" spans="1:3" ht="15.75">
      <c r="A322" s="132" t="s">
        <v>146</v>
      </c>
      <c r="B322" s="130" t="s">
        <v>147</v>
      </c>
      <c r="C322" s="5" t="s">
        <v>321</v>
      </c>
    </row>
    <row r="323" spans="1:3" ht="15.75">
      <c r="A323" s="132">
        <v>4</v>
      </c>
      <c r="B323" s="131" t="s">
        <v>126</v>
      </c>
      <c r="C323" s="150"/>
    </row>
    <row r="324" spans="1:3" ht="15.75">
      <c r="A324" s="132" t="s">
        <v>10</v>
      </c>
      <c r="B324" s="130" t="s">
        <v>148</v>
      </c>
      <c r="C324" s="5" t="s">
        <v>321</v>
      </c>
    </row>
    <row r="325" spans="1:3" ht="47.25">
      <c r="A325" s="132" t="s">
        <v>11</v>
      </c>
      <c r="B325" s="130" t="s">
        <v>149</v>
      </c>
      <c r="C325" s="5"/>
    </row>
    <row r="326" spans="1:3" ht="31.5">
      <c r="A326" s="132" t="s">
        <v>12</v>
      </c>
      <c r="B326" s="130" t="s">
        <v>150</v>
      </c>
      <c r="C326" s="5" t="s">
        <v>294</v>
      </c>
    </row>
    <row r="327" spans="1:3" ht="31.5">
      <c r="A327" s="132" t="s">
        <v>65</v>
      </c>
      <c r="B327" s="130" t="s">
        <v>151</v>
      </c>
      <c r="C327" s="5" t="s">
        <v>321</v>
      </c>
    </row>
    <row r="328" spans="1:3" ht="15.75">
      <c r="A328" s="814" t="s">
        <v>526</v>
      </c>
      <c r="B328" s="815"/>
      <c r="C328" s="816"/>
    </row>
    <row r="329" spans="1:3" ht="46.5" customHeight="1">
      <c r="A329" s="814" t="str">
        <f>'Формат ФСТ'!B25</f>
        <v>Установка комплекса телемеханики в трансформаторной подстанции ТП-19, расположенной по адресу: г. Москва, п. Внуковское, ул. Авиаконструктора Петлякова, 25, стр. 1</v>
      </c>
      <c r="B329" s="815"/>
      <c r="C329" s="816"/>
    </row>
    <row r="330" spans="1:3" ht="15.75">
      <c r="A330" s="132">
        <v>1</v>
      </c>
      <c r="B330" s="131" t="s">
        <v>128</v>
      </c>
      <c r="C330" s="150"/>
    </row>
    <row r="331" spans="1:3" ht="15.75">
      <c r="A331" s="132" t="s">
        <v>3</v>
      </c>
      <c r="B331" s="133" t="s">
        <v>129</v>
      </c>
      <c r="C331" s="5" t="s">
        <v>294</v>
      </c>
    </row>
    <row r="332" spans="1:3" ht="15.75">
      <c r="A332" s="132" t="s">
        <v>4</v>
      </c>
      <c r="B332" s="133" t="s">
        <v>130</v>
      </c>
      <c r="C332" s="5" t="s">
        <v>294</v>
      </c>
    </row>
    <row r="333" spans="1:3" ht="31.5">
      <c r="A333" s="132" t="s">
        <v>14</v>
      </c>
      <c r="B333" s="130" t="s">
        <v>131</v>
      </c>
      <c r="C333" s="5" t="s">
        <v>294</v>
      </c>
    </row>
    <row r="334" spans="1:3" ht="47.25">
      <c r="A334" s="132" t="s">
        <v>29</v>
      </c>
      <c r="B334" s="130" t="s">
        <v>132</v>
      </c>
      <c r="C334" s="5" t="s">
        <v>294</v>
      </c>
    </row>
    <row r="335" spans="1:3" ht="15.75">
      <c r="A335" s="132" t="s">
        <v>133</v>
      </c>
      <c r="B335" s="130" t="s">
        <v>134</v>
      </c>
      <c r="C335" s="5" t="s">
        <v>294</v>
      </c>
    </row>
    <row r="336" spans="1:3" ht="15.75">
      <c r="A336" s="132" t="s">
        <v>135</v>
      </c>
      <c r="B336" s="130" t="s">
        <v>136</v>
      </c>
      <c r="C336" s="5" t="s">
        <v>294</v>
      </c>
    </row>
    <row r="337" spans="1:3" ht="15.75">
      <c r="A337" s="132">
        <v>2</v>
      </c>
      <c r="B337" s="131" t="s">
        <v>121</v>
      </c>
      <c r="C337" s="150"/>
    </row>
    <row r="338" spans="1:3" ht="31.5">
      <c r="A338" s="132" t="s">
        <v>6</v>
      </c>
      <c r="B338" s="130" t="s">
        <v>137</v>
      </c>
      <c r="C338" s="5" t="s">
        <v>321</v>
      </c>
    </row>
    <row r="339" spans="1:3" ht="47.25">
      <c r="A339" s="132" t="s">
        <v>7</v>
      </c>
      <c r="B339" s="130" t="s">
        <v>138</v>
      </c>
      <c r="C339" s="5" t="s">
        <v>294</v>
      </c>
    </row>
    <row r="340" spans="1:3" ht="31.5">
      <c r="A340" s="132" t="s">
        <v>8</v>
      </c>
      <c r="B340" s="130" t="s">
        <v>139</v>
      </c>
      <c r="C340" s="5" t="s">
        <v>294</v>
      </c>
    </row>
    <row r="341" spans="1:3" ht="18" customHeight="1">
      <c r="A341" s="132">
        <v>3</v>
      </c>
      <c r="B341" s="131" t="s">
        <v>140</v>
      </c>
      <c r="C341" s="150"/>
    </row>
    <row r="342" spans="1:3" ht="31.5">
      <c r="A342" s="132" t="s">
        <v>122</v>
      </c>
      <c r="B342" s="130" t="s">
        <v>141</v>
      </c>
      <c r="C342" s="5" t="s">
        <v>294</v>
      </c>
    </row>
    <row r="343" spans="1:3" ht="15.75">
      <c r="A343" s="132" t="s">
        <v>123</v>
      </c>
      <c r="B343" s="130" t="s">
        <v>142</v>
      </c>
      <c r="C343" s="5" t="s">
        <v>321</v>
      </c>
    </row>
    <row r="344" spans="1:3" ht="15.75">
      <c r="A344" s="132" t="s">
        <v>124</v>
      </c>
      <c r="B344" s="130" t="s">
        <v>143</v>
      </c>
      <c r="C344" s="5" t="s">
        <v>321</v>
      </c>
    </row>
    <row r="345" spans="1:3" ht="15.75">
      <c r="A345" s="132" t="s">
        <v>144</v>
      </c>
      <c r="B345" s="130" t="s">
        <v>145</v>
      </c>
      <c r="C345" s="5" t="s">
        <v>294</v>
      </c>
    </row>
    <row r="346" spans="1:3" ht="15.75">
      <c r="A346" s="132" t="s">
        <v>146</v>
      </c>
      <c r="B346" s="130" t="s">
        <v>147</v>
      </c>
      <c r="C346" s="5" t="s">
        <v>321</v>
      </c>
    </row>
    <row r="347" spans="1:3" ht="15.75">
      <c r="A347" s="132">
        <v>4</v>
      </c>
      <c r="B347" s="131" t="s">
        <v>126</v>
      </c>
      <c r="C347" s="150"/>
    </row>
    <row r="348" spans="1:3" ht="15.75">
      <c r="A348" s="132" t="s">
        <v>10</v>
      </c>
      <c r="B348" s="130" t="s">
        <v>148</v>
      </c>
      <c r="C348" s="5" t="s">
        <v>321</v>
      </c>
    </row>
    <row r="349" spans="1:3" ht="47.25">
      <c r="A349" s="132" t="s">
        <v>11</v>
      </c>
      <c r="B349" s="130" t="s">
        <v>149</v>
      </c>
      <c r="C349" s="5"/>
    </row>
    <row r="350" spans="1:3" ht="31.5">
      <c r="A350" s="132" t="s">
        <v>12</v>
      </c>
      <c r="B350" s="130" t="s">
        <v>150</v>
      </c>
      <c r="C350" s="5" t="s">
        <v>294</v>
      </c>
    </row>
    <row r="351" spans="1:3" ht="31.5">
      <c r="A351" s="132" t="s">
        <v>65</v>
      </c>
      <c r="B351" s="130" t="s">
        <v>151</v>
      </c>
      <c r="C351" s="5" t="s">
        <v>321</v>
      </c>
    </row>
    <row r="352" spans="1:3" ht="18" customHeight="1">
      <c r="A352" s="814" t="s">
        <v>527</v>
      </c>
      <c r="B352" s="815"/>
      <c r="C352" s="816"/>
    </row>
    <row r="353" spans="1:3" ht="48" customHeight="1">
      <c r="A353" s="814" t="str">
        <f>'Формат ФСТ'!B26</f>
        <v>Установка комплекса телемеханики в трансформаторной подстанции ТП-21, расположенной по адресу: г. Москва, п. Внуковское, ул. Авиаконструктора Петлякова, 31, стр. 1</v>
      </c>
      <c r="B353" s="815"/>
      <c r="C353" s="816"/>
    </row>
    <row r="354" spans="1:3" ht="15.75">
      <c r="A354" s="132">
        <v>1</v>
      </c>
      <c r="B354" s="131" t="s">
        <v>128</v>
      </c>
      <c r="C354" s="150"/>
    </row>
    <row r="355" spans="1:3" ht="15.75">
      <c r="A355" s="132" t="s">
        <v>3</v>
      </c>
      <c r="B355" s="133" t="s">
        <v>129</v>
      </c>
      <c r="C355" s="5" t="s">
        <v>294</v>
      </c>
    </row>
    <row r="356" spans="1:3" ht="15.75">
      <c r="A356" s="132" t="s">
        <v>4</v>
      </c>
      <c r="B356" s="133" t="s">
        <v>130</v>
      </c>
      <c r="C356" s="5" t="s">
        <v>294</v>
      </c>
    </row>
    <row r="357" spans="1:3" ht="31.5">
      <c r="A357" s="132" t="s">
        <v>14</v>
      </c>
      <c r="B357" s="130" t="s">
        <v>131</v>
      </c>
      <c r="C357" s="5" t="s">
        <v>294</v>
      </c>
    </row>
    <row r="358" spans="1:3" ht="47.25">
      <c r="A358" s="132" t="s">
        <v>29</v>
      </c>
      <c r="B358" s="130" t="s">
        <v>132</v>
      </c>
      <c r="C358" s="5" t="s">
        <v>294</v>
      </c>
    </row>
    <row r="359" spans="1:3" ht="15.75">
      <c r="A359" s="132" t="s">
        <v>133</v>
      </c>
      <c r="B359" s="130" t="s">
        <v>134</v>
      </c>
      <c r="C359" s="5" t="s">
        <v>294</v>
      </c>
    </row>
    <row r="360" spans="1:3" ht="15.75">
      <c r="A360" s="132" t="s">
        <v>135</v>
      </c>
      <c r="B360" s="130" t="s">
        <v>136</v>
      </c>
      <c r="C360" s="5" t="s">
        <v>294</v>
      </c>
    </row>
    <row r="361" spans="1:3" ht="15.75">
      <c r="A361" s="132">
        <v>2</v>
      </c>
      <c r="B361" s="131" t="s">
        <v>121</v>
      </c>
      <c r="C361" s="150"/>
    </row>
    <row r="362" spans="1:3" ht="31.5">
      <c r="A362" s="132" t="s">
        <v>6</v>
      </c>
      <c r="B362" s="130" t="s">
        <v>137</v>
      </c>
      <c r="C362" s="5" t="s">
        <v>321</v>
      </c>
    </row>
    <row r="363" spans="1:3" ht="47.25">
      <c r="A363" s="132" t="s">
        <v>7</v>
      </c>
      <c r="B363" s="130" t="s">
        <v>138</v>
      </c>
      <c r="C363" s="5" t="s">
        <v>294</v>
      </c>
    </row>
    <row r="364" spans="1:3" ht="31.5">
      <c r="A364" s="132" t="s">
        <v>8</v>
      </c>
      <c r="B364" s="130" t="s">
        <v>139</v>
      </c>
      <c r="C364" s="5" t="s">
        <v>294</v>
      </c>
    </row>
    <row r="365" spans="1:3" ht="18" customHeight="1">
      <c r="A365" s="132">
        <v>3</v>
      </c>
      <c r="B365" s="131" t="s">
        <v>140</v>
      </c>
      <c r="C365" s="150"/>
    </row>
    <row r="366" spans="1:3" ht="31.5">
      <c r="A366" s="132" t="s">
        <v>122</v>
      </c>
      <c r="B366" s="130" t="s">
        <v>141</v>
      </c>
      <c r="C366" s="5" t="s">
        <v>294</v>
      </c>
    </row>
    <row r="367" spans="1:3" ht="15.75">
      <c r="A367" s="132" t="s">
        <v>123</v>
      </c>
      <c r="B367" s="130" t="s">
        <v>142</v>
      </c>
      <c r="C367" s="5" t="s">
        <v>321</v>
      </c>
    </row>
    <row r="368" spans="1:3" ht="15.75">
      <c r="A368" s="132" t="s">
        <v>124</v>
      </c>
      <c r="B368" s="130" t="s">
        <v>143</v>
      </c>
      <c r="C368" s="5" t="s">
        <v>321</v>
      </c>
    </row>
    <row r="369" spans="1:3" ht="15.75">
      <c r="A369" s="132" t="s">
        <v>144</v>
      </c>
      <c r="B369" s="130" t="s">
        <v>145</v>
      </c>
      <c r="C369" s="5" t="s">
        <v>294</v>
      </c>
    </row>
    <row r="370" spans="1:3" ht="15.75">
      <c r="A370" s="132" t="s">
        <v>146</v>
      </c>
      <c r="B370" s="130" t="s">
        <v>147</v>
      </c>
      <c r="C370" s="5" t="s">
        <v>321</v>
      </c>
    </row>
    <row r="371" spans="1:3" ht="15.75">
      <c r="A371" s="132">
        <v>4</v>
      </c>
      <c r="B371" s="131" t="s">
        <v>126</v>
      </c>
      <c r="C371" s="150"/>
    </row>
    <row r="372" spans="1:3" ht="15.75">
      <c r="A372" s="132" t="s">
        <v>10</v>
      </c>
      <c r="B372" s="130" t="s">
        <v>148</v>
      </c>
      <c r="C372" s="5" t="s">
        <v>321</v>
      </c>
    </row>
    <row r="373" spans="1:3" ht="47.25">
      <c r="A373" s="132" t="s">
        <v>11</v>
      </c>
      <c r="B373" s="130" t="s">
        <v>149</v>
      </c>
      <c r="C373" s="5"/>
    </row>
    <row r="374" spans="1:3" ht="31.5">
      <c r="A374" s="132" t="s">
        <v>12</v>
      </c>
      <c r="B374" s="130" t="s">
        <v>150</v>
      </c>
      <c r="C374" s="5" t="s">
        <v>294</v>
      </c>
    </row>
    <row r="375" spans="1:3" ht="31.5">
      <c r="A375" s="132" t="s">
        <v>65</v>
      </c>
      <c r="B375" s="130" t="s">
        <v>151</v>
      </c>
      <c r="C375" s="5" t="s">
        <v>321</v>
      </c>
    </row>
    <row r="384" ht="15.75" customHeight="1"/>
    <row r="386" ht="30" customHeight="1"/>
    <row r="421" ht="15.75" customHeight="1"/>
    <row r="423" ht="36.75" customHeight="1"/>
    <row r="458" ht="15.75" customHeight="1"/>
    <row r="460" ht="41.25" customHeight="1"/>
    <row r="495" ht="15.75" customHeight="1"/>
    <row r="497" ht="42" customHeight="1"/>
    <row r="532" ht="15.75" customHeight="1"/>
    <row r="534" ht="41.25" customHeight="1"/>
    <row r="569" ht="15.75" customHeight="1"/>
    <row r="571" ht="16.5" customHeight="1"/>
    <row r="606" ht="15.75" customHeight="1"/>
    <row r="608" ht="23.25" customHeight="1"/>
    <row r="643" ht="15.75" customHeight="1"/>
    <row r="645" ht="38.25" customHeight="1"/>
    <row r="680" ht="15.75" customHeight="1"/>
    <row r="682" ht="24.75" customHeight="1"/>
    <row r="717" ht="15.75" customHeight="1"/>
    <row r="719" ht="16.5" customHeight="1"/>
    <row r="754" ht="15.75" customHeight="1"/>
    <row r="756" ht="16.5" customHeight="1"/>
    <row r="791" ht="15.75" customHeight="1"/>
    <row r="793" ht="34.5" customHeight="1"/>
    <row r="828" ht="15.75" customHeight="1"/>
    <row r="830" ht="39" customHeight="1"/>
    <row r="865" ht="15.75" customHeight="1"/>
    <row r="867" ht="34.5" customHeight="1"/>
    <row r="902" ht="15.75" customHeight="1"/>
    <row r="904" ht="48" customHeight="1"/>
  </sheetData>
  <sheetProtection/>
  <mergeCells count="32">
    <mergeCell ref="A12:C12"/>
    <mergeCell ref="A16:C16"/>
    <mergeCell ref="A112:C112"/>
    <mergeCell ref="A88:C88"/>
    <mergeCell ref="A64:C64"/>
    <mergeCell ref="A40:C40"/>
    <mergeCell ref="A14:C14"/>
    <mergeCell ref="A17:C17"/>
    <mergeCell ref="A41:C41"/>
    <mergeCell ref="A65:C65"/>
    <mergeCell ref="A89:C89"/>
    <mergeCell ref="A113:C113"/>
    <mergeCell ref="A136:C136"/>
    <mergeCell ref="A137:C137"/>
    <mergeCell ref="A160:C160"/>
    <mergeCell ref="A161:C161"/>
    <mergeCell ref="A184:C184"/>
    <mergeCell ref="A185:C185"/>
    <mergeCell ref="A208:C208"/>
    <mergeCell ref="A209:C209"/>
    <mergeCell ref="A232:C232"/>
    <mergeCell ref="A233:C233"/>
    <mergeCell ref="A256:C256"/>
    <mergeCell ref="A257:C257"/>
    <mergeCell ref="A280:C280"/>
    <mergeCell ref="A281:C281"/>
    <mergeCell ref="A304:C304"/>
    <mergeCell ref="A305:C305"/>
    <mergeCell ref="A328:C328"/>
    <mergeCell ref="A329:C329"/>
    <mergeCell ref="A352:C352"/>
    <mergeCell ref="A353:C353"/>
  </mergeCells>
  <printOptions/>
  <pageMargins left="0.7086614173228347" right="0.7086614173228347" top="0.7480314960629921" bottom="0.7480314960629921" header="0.31496062992125984" footer="0.31496062992125984"/>
  <pageSetup fitToHeight="9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90"/>
  <sheetViews>
    <sheetView view="pageBreakPreview" zoomScaleSheetLayoutView="100" zoomScalePageLayoutView="0" workbookViewId="0" topLeftCell="A11">
      <selection activeCell="C24" sqref="C24:C36"/>
    </sheetView>
  </sheetViews>
  <sheetFormatPr defaultColWidth="9.00390625" defaultRowHeight="15.75"/>
  <cols>
    <col min="1" max="1" width="7.00390625" style="11" customWidth="1"/>
    <col min="2" max="2" width="50.00390625" style="11" customWidth="1"/>
    <col min="3" max="4" width="12.75390625" style="11" customWidth="1"/>
    <col min="5" max="5" width="13.50390625" style="11" customWidth="1"/>
    <col min="6" max="6" width="10.375" style="52" bestFit="1" customWidth="1"/>
    <col min="7" max="7" width="9.00390625" style="52" customWidth="1"/>
    <col min="8" max="10" width="12.75390625" style="52" customWidth="1"/>
    <col min="11" max="16384" width="9.00390625" style="52" customWidth="1"/>
  </cols>
  <sheetData>
    <row r="1" ht="15.75">
      <c r="E1" s="51"/>
    </row>
    <row r="2" ht="15.75">
      <c r="E2" s="51" t="s">
        <v>265</v>
      </c>
    </row>
    <row r="3" ht="15.75">
      <c r="E3" s="51" t="s">
        <v>210</v>
      </c>
    </row>
    <row r="4" ht="15.75">
      <c r="E4" s="51" t="s">
        <v>350</v>
      </c>
    </row>
    <row r="5" ht="15.75">
      <c r="E5" s="51"/>
    </row>
    <row r="6" spans="1:5" ht="33" customHeight="1">
      <c r="A6" s="817" t="s">
        <v>417</v>
      </c>
      <c r="B6" s="817"/>
      <c r="C6" s="817"/>
      <c r="D6" s="817"/>
      <c r="E6" s="817"/>
    </row>
    <row r="7" spans="1:5" ht="33" customHeight="1">
      <c r="A7" s="53"/>
      <c r="B7" s="53"/>
      <c r="C7" s="53"/>
      <c r="D7" s="53"/>
      <c r="E7" s="53"/>
    </row>
    <row r="8" ht="15.75">
      <c r="E8" s="51" t="s">
        <v>211</v>
      </c>
    </row>
    <row r="9" ht="15.75">
      <c r="E9" s="51" t="s">
        <v>412</v>
      </c>
    </row>
    <row r="10" ht="15.75">
      <c r="E10" s="51"/>
    </row>
    <row r="11" spans="3:5" ht="15.75">
      <c r="C11" s="594"/>
      <c r="D11" s="594"/>
      <c r="E11" s="594"/>
    </row>
    <row r="12" spans="3:5" ht="15.75">
      <c r="C12" s="438"/>
      <c r="D12" s="757" t="s">
        <v>406</v>
      </c>
      <c r="E12" s="757"/>
    </row>
    <row r="13" ht="15.75">
      <c r="E13" s="51" t="s">
        <v>212</v>
      </c>
    </row>
    <row r="14" ht="15.75">
      <c r="E14" s="51"/>
    </row>
    <row r="15" ht="16.5" thickBot="1">
      <c r="E15" s="51" t="s">
        <v>80</v>
      </c>
    </row>
    <row r="16" spans="1:6" ht="15.75">
      <c r="A16" s="819" t="s">
        <v>0</v>
      </c>
      <c r="B16" s="821" t="s">
        <v>53</v>
      </c>
      <c r="C16" s="94" t="s">
        <v>401</v>
      </c>
      <c r="D16" s="94" t="s">
        <v>402</v>
      </c>
      <c r="E16" s="94" t="s">
        <v>403</v>
      </c>
      <c r="F16" s="95"/>
    </row>
    <row r="17" spans="1:6" ht="15.75">
      <c r="A17" s="820"/>
      <c r="B17" s="822"/>
      <c r="C17" s="822" t="s">
        <v>54</v>
      </c>
      <c r="D17" s="822" t="s">
        <v>54</v>
      </c>
      <c r="E17" s="823" t="s">
        <v>54</v>
      </c>
      <c r="F17" s="95"/>
    </row>
    <row r="18" spans="1:6" ht="15.75">
      <c r="A18" s="820"/>
      <c r="B18" s="822"/>
      <c r="C18" s="822"/>
      <c r="D18" s="822"/>
      <c r="E18" s="823"/>
      <c r="F18" s="95"/>
    </row>
    <row r="19" spans="1:6" s="97" customFormat="1" ht="15.75">
      <c r="A19" s="447">
        <v>1</v>
      </c>
      <c r="B19" s="448">
        <v>2</v>
      </c>
      <c r="C19" s="448">
        <v>5</v>
      </c>
      <c r="D19" s="448">
        <v>6</v>
      </c>
      <c r="E19" s="449">
        <v>7</v>
      </c>
      <c r="F19" s="96"/>
    </row>
    <row r="20" spans="1:6" s="97" customFormat="1" ht="31.5">
      <c r="A20" s="102" t="s">
        <v>41</v>
      </c>
      <c r="B20" s="423" t="s">
        <v>55</v>
      </c>
      <c r="C20" s="92">
        <f>C22+C23</f>
        <v>86.534</v>
      </c>
      <c r="D20" s="92">
        <f>D22+D23</f>
        <v>85.582</v>
      </c>
      <c r="E20" s="161">
        <f>E22+E23</f>
        <v>86.221</v>
      </c>
      <c r="F20" s="96"/>
    </row>
    <row r="21" spans="1:6" s="97" customFormat="1" ht="15.75">
      <c r="A21" s="46"/>
      <c r="B21" s="99" t="s">
        <v>64</v>
      </c>
      <c r="C21" s="92"/>
      <c r="D21" s="92"/>
      <c r="E21" s="161"/>
      <c r="F21" s="96"/>
    </row>
    <row r="22" spans="1:6" s="97" customFormat="1" ht="31.5">
      <c r="A22" s="46" t="s">
        <v>3</v>
      </c>
      <c r="B22" s="99" t="s">
        <v>323</v>
      </c>
      <c r="C22" s="92">
        <v>86.534</v>
      </c>
      <c r="D22" s="92">
        <v>85.582</v>
      </c>
      <c r="E22" s="161">
        <v>86.221</v>
      </c>
      <c r="F22" s="96"/>
    </row>
    <row r="23" spans="1:6" s="97" customFormat="1" ht="31.5">
      <c r="A23" s="46" t="s">
        <v>4</v>
      </c>
      <c r="B23" s="99" t="s">
        <v>322</v>
      </c>
      <c r="C23" s="92"/>
      <c r="D23" s="92"/>
      <c r="E23" s="92"/>
      <c r="F23" s="96"/>
    </row>
    <row r="24" spans="1:6" s="97" customFormat="1" ht="15.75">
      <c r="A24" s="102" t="s">
        <v>34</v>
      </c>
      <c r="B24" s="423" t="s">
        <v>157</v>
      </c>
      <c r="C24" s="92">
        <f>C25+C30+C31+C32+C33</f>
        <v>78.845</v>
      </c>
      <c r="D24" s="92">
        <f>D25+D30+D31+D32+D33</f>
        <v>79.837</v>
      </c>
      <c r="E24" s="161">
        <f>E25+E30+E31+E32+E33</f>
        <v>80.406</v>
      </c>
      <c r="F24" s="96"/>
    </row>
    <row r="25" spans="1:6" s="97" customFormat="1" ht="15.75">
      <c r="A25" s="102" t="s">
        <v>2</v>
      </c>
      <c r="B25" s="423" t="s">
        <v>56</v>
      </c>
      <c r="C25" s="92">
        <v>1.629</v>
      </c>
      <c r="D25" s="92">
        <v>1.69</v>
      </c>
      <c r="E25" s="161">
        <v>1.46</v>
      </c>
      <c r="F25" s="96"/>
    </row>
    <row r="26" spans="1:6" s="97" customFormat="1" ht="15.75">
      <c r="A26" s="46"/>
      <c r="B26" s="99" t="s">
        <v>64</v>
      </c>
      <c r="C26" s="93"/>
      <c r="D26" s="93"/>
      <c r="E26" s="163"/>
      <c r="F26" s="96"/>
    </row>
    <row r="27" spans="1:6" s="97" customFormat="1" ht="15.75">
      <c r="A27" s="46" t="s">
        <v>3</v>
      </c>
      <c r="B27" s="99" t="s">
        <v>178</v>
      </c>
      <c r="C27" s="93"/>
      <c r="D27" s="93"/>
      <c r="E27" s="163"/>
      <c r="F27" s="96"/>
    </row>
    <row r="28" spans="1:6" s="97" customFormat="1" ht="15.75">
      <c r="A28" s="46" t="s">
        <v>4</v>
      </c>
      <c r="B28" s="99" t="s">
        <v>179</v>
      </c>
      <c r="C28" s="93"/>
      <c r="D28" s="93"/>
      <c r="E28" s="163"/>
      <c r="F28" s="96"/>
    </row>
    <row r="29" spans="1:6" s="97" customFormat="1" ht="15.75">
      <c r="A29" s="46" t="s">
        <v>14</v>
      </c>
      <c r="B29" s="99" t="s">
        <v>180</v>
      </c>
      <c r="C29" s="93"/>
      <c r="D29" s="93"/>
      <c r="E29" s="163"/>
      <c r="F29" s="96"/>
    </row>
    <row r="30" spans="1:10" s="97" customFormat="1" ht="15.75">
      <c r="A30" s="102" t="s">
        <v>5</v>
      </c>
      <c r="B30" s="423" t="s">
        <v>57</v>
      </c>
      <c r="C30" s="92">
        <v>23.561</v>
      </c>
      <c r="D30" s="92">
        <v>24.14</v>
      </c>
      <c r="E30" s="92">
        <v>24.757</v>
      </c>
      <c r="F30" s="96"/>
      <c r="H30" s="103"/>
      <c r="I30" s="103"/>
      <c r="J30" s="103"/>
    </row>
    <row r="31" spans="1:6" s="97" customFormat="1" ht="18.75">
      <c r="A31" s="102" t="s">
        <v>58</v>
      </c>
      <c r="B31" s="423" t="s">
        <v>59</v>
      </c>
      <c r="C31" s="92">
        <v>0</v>
      </c>
      <c r="D31" s="92">
        <v>0</v>
      </c>
      <c r="E31" s="161">
        <v>0</v>
      </c>
      <c r="F31" s="117"/>
    </row>
    <row r="32" spans="1:6" s="97" customFormat="1" ht="15.75">
      <c r="A32" s="102" t="s">
        <v>60</v>
      </c>
      <c r="B32" s="423" t="s">
        <v>67</v>
      </c>
      <c r="C32" s="92">
        <v>0.014</v>
      </c>
      <c r="D32" s="92">
        <v>0.014</v>
      </c>
      <c r="E32" s="92">
        <v>0.014</v>
      </c>
      <c r="F32" s="96"/>
    </row>
    <row r="33" spans="1:6" s="411" customFormat="1" ht="15.75">
      <c r="A33" s="102" t="s">
        <v>66</v>
      </c>
      <c r="B33" s="423" t="s">
        <v>61</v>
      </c>
      <c r="C33" s="92">
        <v>53.641</v>
      </c>
      <c r="D33" s="92">
        <v>53.993</v>
      </c>
      <c r="E33" s="161">
        <v>54.175</v>
      </c>
      <c r="F33" s="412"/>
    </row>
    <row r="34" spans="1:6" s="97" customFormat="1" ht="15.75">
      <c r="A34" s="46"/>
      <c r="B34" s="99" t="s">
        <v>64</v>
      </c>
      <c r="C34" s="93"/>
      <c r="D34" s="93"/>
      <c r="E34" s="163"/>
      <c r="F34" s="96"/>
    </row>
    <row r="35" spans="1:6" s="97" customFormat="1" ht="15.75">
      <c r="A35" s="46" t="s">
        <v>13</v>
      </c>
      <c r="B35" s="423" t="s">
        <v>63</v>
      </c>
      <c r="C35" s="92">
        <v>0</v>
      </c>
      <c r="D35" s="92">
        <v>0</v>
      </c>
      <c r="E35" s="161">
        <v>0</v>
      </c>
      <c r="F35" s="96"/>
    </row>
    <row r="36" spans="1:6" s="97" customFormat="1" ht="15.75">
      <c r="A36" s="102" t="s">
        <v>68</v>
      </c>
      <c r="B36" s="423" t="s">
        <v>158</v>
      </c>
      <c r="C36" s="92">
        <v>52.475</v>
      </c>
      <c r="D36" s="92">
        <v>52.475</v>
      </c>
      <c r="E36" s="92">
        <v>52.475</v>
      </c>
      <c r="F36" s="96"/>
    </row>
    <row r="37" spans="1:6" s="97" customFormat="1" ht="14.25" customHeight="1">
      <c r="A37" s="46" t="s">
        <v>125</v>
      </c>
      <c r="B37" s="99" t="s">
        <v>159</v>
      </c>
      <c r="C37" s="93"/>
      <c r="D37" s="93"/>
      <c r="E37" s="163"/>
      <c r="F37" s="96"/>
    </row>
    <row r="38" spans="1:6" s="97" customFormat="1" ht="15.75">
      <c r="A38" s="102" t="s">
        <v>35</v>
      </c>
      <c r="B38" s="423" t="s">
        <v>160</v>
      </c>
      <c r="C38" s="92">
        <f>C20-C24</f>
        <v>7.689000000000007</v>
      </c>
      <c r="D38" s="92">
        <f>D20-D24</f>
        <v>5.74499999999999</v>
      </c>
      <c r="E38" s="161">
        <f>E20-E24</f>
        <v>5.814999999999998</v>
      </c>
      <c r="F38" s="96"/>
    </row>
    <row r="39" spans="1:6" s="97" customFormat="1" ht="15.75">
      <c r="A39" s="102" t="s">
        <v>69</v>
      </c>
      <c r="B39" s="423" t="s">
        <v>70</v>
      </c>
      <c r="C39" s="92">
        <f>C40-C44</f>
        <v>0</v>
      </c>
      <c r="D39" s="92">
        <f>D40-D44</f>
        <v>0</v>
      </c>
      <c r="E39" s="161">
        <f>E40-E44</f>
        <v>0</v>
      </c>
      <c r="F39" s="96"/>
    </row>
    <row r="40" spans="1:6" s="97" customFormat="1" ht="15.75">
      <c r="A40" s="46" t="s">
        <v>2</v>
      </c>
      <c r="B40" s="99" t="s">
        <v>71</v>
      </c>
      <c r="C40" s="93"/>
      <c r="D40" s="93"/>
      <c r="E40" s="163"/>
      <c r="F40" s="96"/>
    </row>
    <row r="41" spans="1:6" s="97" customFormat="1" ht="15.75">
      <c r="A41" s="46"/>
      <c r="B41" s="99" t="s">
        <v>62</v>
      </c>
      <c r="C41" s="93"/>
      <c r="D41" s="93"/>
      <c r="E41" s="163"/>
      <c r="F41" s="96"/>
    </row>
    <row r="42" spans="1:6" s="97" customFormat="1" ht="31.5">
      <c r="A42" s="46" t="s">
        <v>3</v>
      </c>
      <c r="B42" s="99" t="s">
        <v>164</v>
      </c>
      <c r="C42" s="93"/>
      <c r="D42" s="93"/>
      <c r="E42" s="163"/>
      <c r="F42" s="96"/>
    </row>
    <row r="43" spans="1:6" s="97" customFormat="1" ht="15.75">
      <c r="A43" s="46" t="s">
        <v>4</v>
      </c>
      <c r="B43" s="104" t="s">
        <v>165</v>
      </c>
      <c r="C43" s="93"/>
      <c r="D43" s="93"/>
      <c r="E43" s="163"/>
      <c r="F43" s="96"/>
    </row>
    <row r="44" spans="1:6" s="97" customFormat="1" ht="15.75">
      <c r="A44" s="46" t="s">
        <v>5</v>
      </c>
      <c r="B44" s="99" t="s">
        <v>72</v>
      </c>
      <c r="C44" s="93"/>
      <c r="D44" s="93"/>
      <c r="E44" s="163"/>
      <c r="F44" s="96"/>
    </row>
    <row r="45" spans="1:6" s="97" customFormat="1" ht="15.75">
      <c r="A45" s="46"/>
      <c r="B45" s="99" t="s">
        <v>62</v>
      </c>
      <c r="C45" s="93"/>
      <c r="D45" s="93"/>
      <c r="E45" s="163"/>
      <c r="F45" s="96"/>
    </row>
    <row r="46" spans="1:6" s="97" customFormat="1" ht="15.75">
      <c r="A46" s="46" t="s">
        <v>6</v>
      </c>
      <c r="B46" s="99" t="s">
        <v>166</v>
      </c>
      <c r="C46" s="93"/>
      <c r="D46" s="93"/>
      <c r="E46" s="163"/>
      <c r="F46" s="96"/>
    </row>
    <row r="47" spans="1:6" s="97" customFormat="1" ht="15.75">
      <c r="A47" s="102" t="s">
        <v>73</v>
      </c>
      <c r="B47" s="423" t="s">
        <v>74</v>
      </c>
      <c r="C47" s="92">
        <f>C38+C39</f>
        <v>7.689000000000007</v>
      </c>
      <c r="D47" s="92">
        <f>D38+D39</f>
        <v>5.74499999999999</v>
      </c>
      <c r="E47" s="161">
        <f>E38+E39</f>
        <v>5.814999999999998</v>
      </c>
      <c r="F47" s="96"/>
    </row>
    <row r="48" spans="1:6" s="97" customFormat="1" ht="15.75">
      <c r="A48" s="102" t="s">
        <v>75</v>
      </c>
      <c r="B48" s="423" t="s">
        <v>76</v>
      </c>
      <c r="C48" s="92">
        <f>C47*20%</f>
        <v>1.5378000000000016</v>
      </c>
      <c r="D48" s="92">
        <f>D47*20%</f>
        <v>1.148999999999998</v>
      </c>
      <c r="E48" s="161">
        <f>E47*20%</f>
        <v>1.1629999999999996</v>
      </c>
      <c r="F48" s="96"/>
    </row>
    <row r="49" spans="1:6" s="97" customFormat="1" ht="15.75">
      <c r="A49" s="102" t="s">
        <v>77</v>
      </c>
      <c r="B49" s="423" t="s">
        <v>78</v>
      </c>
      <c r="C49" s="92">
        <f>C47-C48</f>
        <v>6.1512000000000056</v>
      </c>
      <c r="D49" s="92">
        <f>D47-D48</f>
        <v>4.595999999999992</v>
      </c>
      <c r="E49" s="161">
        <f>E47-E48</f>
        <v>4.651999999999998</v>
      </c>
      <c r="F49" s="96"/>
    </row>
    <row r="50" spans="1:6" s="97" customFormat="1" ht="15.75">
      <c r="A50" s="102" t="s">
        <v>79</v>
      </c>
      <c r="B50" s="423" t="s">
        <v>176</v>
      </c>
      <c r="C50" s="92">
        <f>C52+C55</f>
        <v>6.1508000000000065</v>
      </c>
      <c r="D50" s="92">
        <f>D52+D55</f>
        <v>4.5956</v>
      </c>
      <c r="E50" s="161">
        <f>E52+E55</f>
        <v>4.652399999999998</v>
      </c>
      <c r="F50" s="96"/>
    </row>
    <row r="51" spans="1:6" s="97" customFormat="1" ht="15.75">
      <c r="A51" s="105"/>
      <c r="B51" s="99" t="s">
        <v>64</v>
      </c>
      <c r="C51" s="93"/>
      <c r="D51" s="93"/>
      <c r="E51" s="93"/>
      <c r="F51" s="96"/>
    </row>
    <row r="52" spans="1:6" s="97" customFormat="1" ht="18.75">
      <c r="A52" s="46" t="s">
        <v>2</v>
      </c>
      <c r="B52" s="423" t="s">
        <v>167</v>
      </c>
      <c r="C52" s="92">
        <v>5.178</v>
      </c>
      <c r="D52" s="92">
        <v>3.586</v>
      </c>
      <c r="E52" s="92">
        <v>3.586</v>
      </c>
      <c r="F52" s="117"/>
    </row>
    <row r="53" spans="1:5" s="97" customFormat="1" ht="15.75">
      <c r="A53" s="105" t="s">
        <v>5</v>
      </c>
      <c r="B53" s="99" t="s">
        <v>168</v>
      </c>
      <c r="C53" s="93"/>
      <c r="D53" s="93"/>
      <c r="E53" s="163"/>
    </row>
    <row r="54" spans="1:5" s="97" customFormat="1" ht="15.75">
      <c r="A54" s="46" t="s">
        <v>58</v>
      </c>
      <c r="B54" s="99" t="s">
        <v>169</v>
      </c>
      <c r="C54" s="93"/>
      <c r="D54" s="93"/>
      <c r="E54" s="163"/>
    </row>
    <row r="55" spans="1:5" s="411" customFormat="1" ht="15.75">
      <c r="A55" s="46" t="s">
        <v>60</v>
      </c>
      <c r="B55" s="99" t="s">
        <v>170</v>
      </c>
      <c r="C55" s="92">
        <v>0.9728000000000065</v>
      </c>
      <c r="D55" s="92">
        <v>1.0096000000000003</v>
      </c>
      <c r="E55" s="161">
        <v>1.0663999999999987</v>
      </c>
    </row>
    <row r="56" spans="1:6" s="97" customFormat="1" ht="15.75">
      <c r="A56" s="102" t="s">
        <v>111</v>
      </c>
      <c r="B56" s="423" t="s">
        <v>174</v>
      </c>
      <c r="C56" s="92"/>
      <c r="D56" s="92"/>
      <c r="E56" s="161"/>
      <c r="F56" s="96"/>
    </row>
    <row r="57" spans="1:6" s="107" customFormat="1" ht="15.75">
      <c r="A57" s="46" t="s">
        <v>2</v>
      </c>
      <c r="B57" s="6" t="s">
        <v>152</v>
      </c>
      <c r="C57" s="93"/>
      <c r="D57" s="93"/>
      <c r="E57" s="163"/>
      <c r="F57" s="106"/>
    </row>
    <row r="58" spans="1:6" s="107" customFormat="1" ht="15.75">
      <c r="A58" s="46" t="s">
        <v>5</v>
      </c>
      <c r="B58" s="99" t="s">
        <v>153</v>
      </c>
      <c r="C58" s="93"/>
      <c r="D58" s="93"/>
      <c r="E58" s="163"/>
      <c r="F58" s="106"/>
    </row>
    <row r="59" spans="1:6" s="107" customFormat="1" ht="15.75">
      <c r="A59" s="46"/>
      <c r="B59" s="99" t="s">
        <v>154</v>
      </c>
      <c r="C59" s="93"/>
      <c r="D59" s="93"/>
      <c r="E59" s="163"/>
      <c r="F59" s="106"/>
    </row>
    <row r="60" spans="1:6" s="97" customFormat="1" ht="15.75">
      <c r="A60" s="102" t="s">
        <v>82</v>
      </c>
      <c r="B60" s="423" t="s">
        <v>175</v>
      </c>
      <c r="C60" s="92"/>
      <c r="D60" s="92"/>
      <c r="E60" s="161"/>
      <c r="F60" s="96"/>
    </row>
    <row r="61" spans="1:6" s="107" customFormat="1" ht="15.75">
      <c r="A61" s="46" t="s">
        <v>2</v>
      </c>
      <c r="B61" s="6" t="s">
        <v>155</v>
      </c>
      <c r="C61" s="93"/>
      <c r="D61" s="93"/>
      <c r="E61" s="163"/>
      <c r="F61" s="106"/>
    </row>
    <row r="62" spans="1:6" s="107" customFormat="1" ht="15.75">
      <c r="A62" s="46" t="s">
        <v>5</v>
      </c>
      <c r="B62" s="99" t="s">
        <v>156</v>
      </c>
      <c r="C62" s="93"/>
      <c r="D62" s="93"/>
      <c r="E62" s="163"/>
      <c r="F62" s="106"/>
    </row>
    <row r="63" spans="1:6" s="107" customFormat="1" ht="15.75">
      <c r="A63" s="46"/>
      <c r="B63" s="99" t="s">
        <v>154</v>
      </c>
      <c r="C63" s="93"/>
      <c r="D63" s="93"/>
      <c r="E63" s="163"/>
      <c r="F63" s="106"/>
    </row>
    <row r="64" spans="1:5" s="97" customFormat="1" ht="15.75">
      <c r="A64" s="102" t="s">
        <v>85</v>
      </c>
      <c r="B64" s="423" t="s">
        <v>83</v>
      </c>
      <c r="C64" s="92"/>
      <c r="D64" s="92"/>
      <c r="E64" s="161"/>
    </row>
    <row r="65" spans="1:5" s="97" customFormat="1" ht="15.75">
      <c r="A65" s="102"/>
      <c r="B65" s="99" t="s">
        <v>84</v>
      </c>
      <c r="C65" s="93"/>
      <c r="D65" s="93"/>
      <c r="E65" s="163"/>
    </row>
    <row r="66" spans="1:5" s="97" customFormat="1" ht="15.75">
      <c r="A66" s="46" t="s">
        <v>2</v>
      </c>
      <c r="B66" s="99" t="s">
        <v>171</v>
      </c>
      <c r="C66" s="93"/>
      <c r="D66" s="93"/>
      <c r="E66" s="163"/>
    </row>
    <row r="67" spans="1:5" s="97" customFormat="1" ht="15.75">
      <c r="A67" s="46" t="s">
        <v>3</v>
      </c>
      <c r="B67" s="99" t="s">
        <v>92</v>
      </c>
      <c r="C67" s="92"/>
      <c r="D67" s="92"/>
      <c r="E67" s="161"/>
    </row>
    <row r="68" spans="1:5" s="97" customFormat="1" ht="15.75">
      <c r="A68" s="46" t="s">
        <v>5</v>
      </c>
      <c r="B68" s="99" t="s">
        <v>172</v>
      </c>
      <c r="C68" s="92"/>
      <c r="D68" s="92"/>
      <c r="E68" s="161"/>
    </row>
    <row r="69" spans="1:5" s="97" customFormat="1" ht="15.75">
      <c r="A69" s="102" t="s">
        <v>87</v>
      </c>
      <c r="B69" s="423" t="s">
        <v>86</v>
      </c>
      <c r="C69" s="93"/>
      <c r="D69" s="93"/>
      <c r="E69" s="163"/>
    </row>
    <row r="70" spans="1:5" s="97" customFormat="1" ht="15.75">
      <c r="A70" s="102"/>
      <c r="B70" s="99" t="s">
        <v>114</v>
      </c>
      <c r="C70" s="93"/>
      <c r="D70" s="93"/>
      <c r="E70" s="163"/>
    </row>
    <row r="71" spans="1:5" s="97" customFormat="1" ht="15.75">
      <c r="A71" s="46" t="s">
        <v>2</v>
      </c>
      <c r="B71" s="99" t="s">
        <v>173</v>
      </c>
      <c r="C71" s="92"/>
      <c r="D71" s="92"/>
      <c r="E71" s="161"/>
    </row>
    <row r="72" spans="1:5" s="97" customFormat="1" ht="15.75">
      <c r="A72" s="46" t="s">
        <v>3</v>
      </c>
      <c r="B72" s="99" t="s">
        <v>92</v>
      </c>
      <c r="C72" s="92"/>
      <c r="D72" s="92"/>
      <c r="E72" s="161"/>
    </row>
    <row r="73" spans="1:5" s="97" customFormat="1" ht="15.75">
      <c r="A73" s="46" t="s">
        <v>5</v>
      </c>
      <c r="B73" s="99" t="s">
        <v>172</v>
      </c>
      <c r="C73" s="92"/>
      <c r="D73" s="92"/>
      <c r="E73" s="161"/>
    </row>
    <row r="74" spans="1:6" s="97" customFormat="1" ht="15.75">
      <c r="A74" s="102" t="s">
        <v>88</v>
      </c>
      <c r="B74" s="423" t="s">
        <v>113</v>
      </c>
      <c r="C74" s="92"/>
      <c r="D74" s="92"/>
      <c r="E74" s="161"/>
      <c r="F74" s="109"/>
    </row>
    <row r="75" spans="1:5" s="97" customFormat="1" ht="15.75">
      <c r="A75" s="102" t="s">
        <v>89</v>
      </c>
      <c r="B75" s="423" t="s">
        <v>181</v>
      </c>
      <c r="C75" s="92"/>
      <c r="D75" s="92"/>
      <c r="E75" s="161"/>
    </row>
    <row r="76" spans="1:5" s="97" customFormat="1" ht="15.75">
      <c r="A76" s="46" t="s">
        <v>2</v>
      </c>
      <c r="B76" s="99" t="s">
        <v>182</v>
      </c>
      <c r="C76" s="93"/>
      <c r="D76" s="93"/>
      <c r="E76" s="163"/>
    </row>
    <row r="77" spans="1:5" s="97" customFormat="1" ht="15.75">
      <c r="A77" s="46" t="s">
        <v>5</v>
      </c>
      <c r="B77" s="99" t="s">
        <v>183</v>
      </c>
      <c r="C77" s="93"/>
      <c r="D77" s="93"/>
      <c r="E77" s="163"/>
    </row>
    <row r="78" spans="1:5" s="97" customFormat="1" ht="15.75">
      <c r="A78" s="102" t="s">
        <v>161</v>
      </c>
      <c r="B78" s="423" t="s">
        <v>185</v>
      </c>
      <c r="C78" s="93"/>
      <c r="D78" s="93"/>
      <c r="E78" s="163"/>
    </row>
    <row r="79" spans="1:6" s="411" customFormat="1" ht="15.75">
      <c r="A79" s="102" t="s">
        <v>162</v>
      </c>
      <c r="B79" s="423" t="s">
        <v>112</v>
      </c>
      <c r="C79" s="92">
        <f>C52</f>
        <v>5.178</v>
      </c>
      <c r="D79" s="92">
        <f>D52</f>
        <v>3.586</v>
      </c>
      <c r="E79" s="161">
        <f>E52</f>
        <v>3.586</v>
      </c>
      <c r="F79" s="410"/>
    </row>
    <row r="80" spans="1:5" s="97" customFormat="1" ht="15.75">
      <c r="A80" s="102"/>
      <c r="B80" s="99" t="s">
        <v>92</v>
      </c>
      <c r="C80" s="92"/>
      <c r="D80" s="92"/>
      <c r="E80" s="161"/>
    </row>
    <row r="81" spans="1:8" s="97" customFormat="1" ht="47.25">
      <c r="A81" s="102" t="s">
        <v>162</v>
      </c>
      <c r="B81" s="423" t="s">
        <v>275</v>
      </c>
      <c r="C81" s="469">
        <f>C20+C40+C58+C61+C64+C77+C78</f>
        <v>86.534</v>
      </c>
      <c r="D81" s="469">
        <f>D20+D40+D58+D61+D64+D77+D78</f>
        <v>85.582</v>
      </c>
      <c r="E81" s="320">
        <f>E20+E40+E58+E61+E64+E77+E78</f>
        <v>86.221</v>
      </c>
      <c r="F81" s="109"/>
      <c r="G81" s="109"/>
      <c r="H81" s="109"/>
    </row>
    <row r="82" spans="1:8" s="97" customFormat="1" ht="47.25">
      <c r="A82" s="102" t="s">
        <v>163</v>
      </c>
      <c r="B82" s="423" t="s">
        <v>276</v>
      </c>
      <c r="C82" s="93">
        <f>C24-C31+C44+C57+C62+C48+C55+C79</f>
        <v>86.5336</v>
      </c>
      <c r="D82" s="93">
        <f>D24-D31+D44+D57+D62+D48+D55+D79</f>
        <v>85.58160000000001</v>
      </c>
      <c r="E82" s="163">
        <f>E24-E31+E44+E57+E62+E48+E55+E79</f>
        <v>86.2214</v>
      </c>
      <c r="F82" s="109"/>
      <c r="G82" s="109"/>
      <c r="H82" s="109"/>
    </row>
    <row r="83" spans="1:8" s="97" customFormat="1" ht="32.25" thickBot="1">
      <c r="A83" s="110"/>
      <c r="B83" s="111" t="s">
        <v>177</v>
      </c>
      <c r="C83" s="101">
        <f>C81-C82</f>
        <v>0.00039999999999906777</v>
      </c>
      <c r="D83" s="101">
        <f>D81-D82</f>
        <v>0.0003999999999848569</v>
      </c>
      <c r="E83" s="162">
        <f>E81-E82</f>
        <v>-0.00039999999999906777</v>
      </c>
      <c r="F83" s="109"/>
      <c r="G83" s="109"/>
      <c r="H83" s="109"/>
    </row>
    <row r="84" spans="1:8" s="97" customFormat="1" ht="16.5" thickBot="1">
      <c r="A84" s="112"/>
      <c r="B84" s="113"/>
      <c r="C84" s="114"/>
      <c r="D84" s="114"/>
      <c r="E84" s="164"/>
      <c r="F84" s="109"/>
      <c r="G84" s="109"/>
      <c r="H84" s="109"/>
    </row>
    <row r="85" spans="1:5" s="97" customFormat="1" ht="15.75">
      <c r="A85" s="115"/>
      <c r="B85" s="98" t="s">
        <v>90</v>
      </c>
      <c r="C85" s="108"/>
      <c r="D85" s="108"/>
      <c r="E85" s="470"/>
    </row>
    <row r="86" spans="1:5" s="97" customFormat="1" ht="15.75">
      <c r="A86" s="46" t="s">
        <v>2</v>
      </c>
      <c r="B86" s="99" t="s">
        <v>91</v>
      </c>
      <c r="C86" s="424"/>
      <c r="D86" s="424"/>
      <c r="E86" s="471"/>
    </row>
    <row r="87" spans="1:5" s="97" customFormat="1" ht="15.75">
      <c r="A87" s="46" t="s">
        <v>5</v>
      </c>
      <c r="B87" s="99" t="s">
        <v>93</v>
      </c>
      <c r="C87" s="424"/>
      <c r="D87" s="424"/>
      <c r="E87" s="471"/>
    </row>
    <row r="88" spans="1:5" s="97" customFormat="1" ht="16.5" thickBot="1">
      <c r="A88" s="49" t="s">
        <v>58</v>
      </c>
      <c r="B88" s="100" t="s">
        <v>230</v>
      </c>
      <c r="C88" s="116"/>
      <c r="D88" s="116"/>
      <c r="E88" s="165"/>
    </row>
    <row r="89" spans="3:5" ht="15.75">
      <c r="C89" s="138"/>
      <c r="D89" s="138"/>
      <c r="E89" s="138"/>
    </row>
    <row r="90" spans="1:5" ht="15.75">
      <c r="A90" s="11" t="s">
        <v>94</v>
      </c>
      <c r="C90" s="138"/>
      <c r="D90" s="138"/>
      <c r="E90" s="138"/>
    </row>
  </sheetData>
  <sheetProtection/>
  <mergeCells count="7">
    <mergeCell ref="D12:E12"/>
    <mergeCell ref="A6:E6"/>
    <mergeCell ref="A16:A18"/>
    <mergeCell ref="B16:B18"/>
    <mergeCell ref="E17:E18"/>
    <mergeCell ref="C17:C18"/>
    <mergeCell ref="D17:D1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  <rowBreaks count="1" manualBreakCount="1">
    <brk id="7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I54"/>
  <sheetViews>
    <sheetView view="pageBreakPreview" zoomScale="80" zoomScaleSheetLayoutView="80" zoomScalePageLayoutView="0" workbookViewId="0" topLeftCell="A4">
      <selection activeCell="F28" sqref="F28"/>
    </sheetView>
  </sheetViews>
  <sheetFormatPr defaultColWidth="9.00390625" defaultRowHeight="15.75"/>
  <cols>
    <col min="1" max="1" width="9.00390625" style="11" customWidth="1"/>
    <col min="2" max="2" width="44.00390625" style="11" bestFit="1" customWidth="1"/>
    <col min="3" max="4" width="13.125" style="11" customWidth="1"/>
    <col min="5" max="5" width="11.25390625" style="11" customWidth="1"/>
    <col min="6" max="6" width="13.375" style="11" customWidth="1"/>
    <col min="7" max="7" width="12.50390625" style="11" customWidth="1"/>
    <col min="8" max="16384" width="9.00390625" style="11" customWidth="1"/>
  </cols>
  <sheetData>
    <row r="2" ht="15.75">
      <c r="F2" s="51" t="s">
        <v>264</v>
      </c>
    </row>
    <row r="3" ht="15.75">
      <c r="F3" s="51" t="s">
        <v>210</v>
      </c>
    </row>
    <row r="4" ht="15.75">
      <c r="F4" s="51" t="s">
        <v>350</v>
      </c>
    </row>
    <row r="6" spans="1:6" s="134" customFormat="1" ht="30" customHeight="1">
      <c r="A6" s="817" t="s">
        <v>418</v>
      </c>
      <c r="B6" s="817"/>
      <c r="C6" s="817"/>
      <c r="D6" s="817"/>
      <c r="E6" s="817"/>
      <c r="F6" s="817"/>
    </row>
    <row r="7" spans="1:6" s="134" customFormat="1" ht="30" customHeight="1">
      <c r="A7" s="53"/>
      <c r="B7" s="53"/>
      <c r="C7" s="53"/>
      <c r="D7" s="53"/>
      <c r="E7" s="53"/>
      <c r="F7" s="53"/>
    </row>
    <row r="8" ht="15.75">
      <c r="F8" s="51" t="s">
        <v>211</v>
      </c>
    </row>
    <row r="9" ht="15.75">
      <c r="F9" s="51" t="s">
        <v>412</v>
      </c>
    </row>
    <row r="10" ht="15.75">
      <c r="F10" s="51"/>
    </row>
    <row r="11" spans="3:6" ht="15.75" customHeight="1">
      <c r="C11" s="118"/>
      <c r="D11" s="761" t="s">
        <v>406</v>
      </c>
      <c r="E11" s="761"/>
      <c r="F11" s="761"/>
    </row>
    <row r="12" spans="3:6" ht="15.75">
      <c r="C12" s="757"/>
      <c r="D12" s="757"/>
      <c r="E12" s="757"/>
      <c r="F12" s="757"/>
    </row>
    <row r="13" ht="15.75">
      <c r="F13" s="51" t="s">
        <v>212</v>
      </c>
    </row>
    <row r="14" ht="16.5" thickBot="1">
      <c r="A14" s="89"/>
    </row>
    <row r="15" spans="1:7" ht="48" customHeight="1" thickBot="1">
      <c r="A15" s="135" t="s">
        <v>15</v>
      </c>
      <c r="B15" s="136" t="s">
        <v>16</v>
      </c>
      <c r="C15" s="137" t="s">
        <v>394</v>
      </c>
      <c r="D15" s="137" t="s">
        <v>404</v>
      </c>
      <c r="E15" s="137" t="s">
        <v>395</v>
      </c>
      <c r="F15" s="135" t="s">
        <v>44</v>
      </c>
      <c r="G15" s="158"/>
    </row>
    <row r="16" spans="1:6" ht="15.75">
      <c r="A16" s="21">
        <v>1</v>
      </c>
      <c r="B16" s="20" t="s">
        <v>25</v>
      </c>
      <c r="C16" s="72">
        <f>C17+C24+C28</f>
        <v>6.11</v>
      </c>
      <c r="D16" s="72">
        <f>D17+D24+D28</f>
        <v>4.231</v>
      </c>
      <c r="E16" s="72">
        <f>E17+E24+E28</f>
        <v>4.231</v>
      </c>
      <c r="F16" s="73">
        <f>F17+F24+F28+0.001</f>
        <v>14.572999999999999</v>
      </c>
    </row>
    <row r="17" spans="1:6" ht="15.75">
      <c r="A17" s="43" t="s">
        <v>3</v>
      </c>
      <c r="B17" s="20" t="s">
        <v>26</v>
      </c>
      <c r="C17" s="75">
        <f>C18</f>
        <v>5.178</v>
      </c>
      <c r="D17" s="75">
        <f>D18</f>
        <v>3.586</v>
      </c>
      <c r="E17" s="75">
        <f>E18</f>
        <v>3.586</v>
      </c>
      <c r="F17" s="73">
        <f>C17+D17+E17</f>
        <v>12.35</v>
      </c>
    </row>
    <row r="18" spans="1:9" ht="15.75">
      <c r="A18" s="43" t="s">
        <v>27</v>
      </c>
      <c r="B18" s="20" t="s">
        <v>49</v>
      </c>
      <c r="C18" s="75">
        <f>'7 приложение 4.1'!C52</f>
        <v>5.178</v>
      </c>
      <c r="D18" s="75">
        <f>'7 приложение 4.1'!D52</f>
        <v>3.586</v>
      </c>
      <c r="E18" s="75">
        <f>'7 приложение 4.1'!E52</f>
        <v>3.586</v>
      </c>
      <c r="F18" s="73">
        <f>C18+D18+E18</f>
        <v>12.35</v>
      </c>
      <c r="G18" s="138"/>
      <c r="H18" s="138"/>
      <c r="I18" s="138"/>
    </row>
    <row r="19" spans="1:6" ht="15.75">
      <c r="A19" s="43" t="s">
        <v>42</v>
      </c>
      <c r="B19" s="20" t="s">
        <v>50</v>
      </c>
      <c r="C19" s="75"/>
      <c r="D19" s="75"/>
      <c r="E19" s="75"/>
      <c r="F19" s="43"/>
    </row>
    <row r="20" spans="1:6" ht="31.5">
      <c r="A20" s="43" t="s">
        <v>46</v>
      </c>
      <c r="B20" s="20" t="s">
        <v>99</v>
      </c>
      <c r="C20" s="75"/>
      <c r="D20" s="75"/>
      <c r="E20" s="75"/>
      <c r="F20" s="73"/>
    </row>
    <row r="21" spans="1:6" ht="31.5">
      <c r="A21" s="43" t="s">
        <v>47</v>
      </c>
      <c r="B21" s="20" t="s">
        <v>100</v>
      </c>
      <c r="C21" s="75"/>
      <c r="D21" s="75"/>
      <c r="E21" s="75"/>
      <c r="F21" s="43"/>
    </row>
    <row r="22" spans="1:6" ht="31.5">
      <c r="A22" s="43" t="s">
        <v>48</v>
      </c>
      <c r="B22" s="20" t="s">
        <v>101</v>
      </c>
      <c r="C22" s="75"/>
      <c r="D22" s="75"/>
      <c r="E22" s="75"/>
      <c r="F22" s="43"/>
    </row>
    <row r="23" spans="1:6" ht="15.75">
      <c r="A23" s="43" t="s">
        <v>234</v>
      </c>
      <c r="B23" s="20" t="s">
        <v>221</v>
      </c>
      <c r="C23" s="75"/>
      <c r="D23" s="75"/>
      <c r="E23" s="75"/>
      <c r="F23" s="43"/>
    </row>
    <row r="24" spans="1:6" ht="15.75">
      <c r="A24" s="43" t="s">
        <v>4</v>
      </c>
      <c r="B24" s="20" t="s">
        <v>28</v>
      </c>
      <c r="C24" s="75">
        <f>C25</f>
        <v>0</v>
      </c>
      <c r="D24" s="75">
        <f>D25</f>
        <v>0</v>
      </c>
      <c r="E24" s="75">
        <f>E25</f>
        <v>0</v>
      </c>
      <c r="F24" s="75">
        <f>F25</f>
        <v>0</v>
      </c>
    </row>
    <row r="25" spans="1:6" ht="15.75">
      <c r="A25" s="43" t="s">
        <v>222</v>
      </c>
      <c r="B25" s="20" t="s">
        <v>225</v>
      </c>
      <c r="C25" s="75">
        <f>'7 приложение 4.1'!C31</f>
        <v>0</v>
      </c>
      <c r="D25" s="75">
        <f>'7 приложение 4.1'!D31</f>
        <v>0</v>
      </c>
      <c r="E25" s="75">
        <f>'7 приложение 4.1'!E31</f>
        <v>0</v>
      </c>
      <c r="F25" s="73">
        <f>C25+D25+E25</f>
        <v>0</v>
      </c>
    </row>
    <row r="26" spans="1:6" ht="15.75">
      <c r="A26" s="43" t="s">
        <v>223</v>
      </c>
      <c r="B26" s="20" t="s">
        <v>226</v>
      </c>
      <c r="C26" s="75"/>
      <c r="D26" s="75"/>
      <c r="E26" s="75"/>
      <c r="F26" s="43"/>
    </row>
    <row r="27" spans="1:6" ht="15.75">
      <c r="A27" s="43" t="s">
        <v>224</v>
      </c>
      <c r="B27" s="20" t="s">
        <v>227</v>
      </c>
      <c r="C27" s="46"/>
      <c r="D27" s="46"/>
      <c r="E27" s="46"/>
      <c r="F27" s="43"/>
    </row>
    <row r="28" spans="1:6" ht="15.75">
      <c r="A28" s="43" t="s">
        <v>14</v>
      </c>
      <c r="B28" s="20" t="s">
        <v>324</v>
      </c>
      <c r="C28" s="75">
        <f>ROUND((C17+C24)*0.18,3)</f>
        <v>0.932</v>
      </c>
      <c r="D28" s="75">
        <f>ROUND((D17+D24)*0.18,3)</f>
        <v>0.645</v>
      </c>
      <c r="E28" s="75">
        <f>ROUND((E17+E24)*0.18,3)</f>
        <v>0.645</v>
      </c>
      <c r="F28" s="73">
        <f>C28+D28+E28</f>
        <v>2.222</v>
      </c>
    </row>
    <row r="29" spans="1:6" ht="15.75">
      <c r="A29" s="43" t="s">
        <v>29</v>
      </c>
      <c r="B29" s="20" t="s">
        <v>30</v>
      </c>
      <c r="C29" s="46"/>
      <c r="D29" s="46"/>
      <c r="E29" s="46"/>
      <c r="F29" s="43"/>
    </row>
    <row r="30" spans="1:6" ht="15.75">
      <c r="A30" s="43" t="s">
        <v>31</v>
      </c>
      <c r="B30" s="20" t="s">
        <v>102</v>
      </c>
      <c r="C30" s="46"/>
      <c r="D30" s="46"/>
      <c r="E30" s="46"/>
      <c r="F30" s="43"/>
    </row>
    <row r="31" spans="1:6" ht="15.75">
      <c r="A31" s="43" t="s">
        <v>133</v>
      </c>
      <c r="B31" s="20" t="s">
        <v>233</v>
      </c>
      <c r="C31" s="46"/>
      <c r="D31" s="46"/>
      <c r="E31" s="46"/>
      <c r="F31" s="43"/>
    </row>
    <row r="32" spans="1:6" ht="15.75">
      <c r="A32" s="43" t="s">
        <v>5</v>
      </c>
      <c r="B32" s="20" t="s">
        <v>103</v>
      </c>
      <c r="C32" s="46"/>
      <c r="D32" s="46"/>
      <c r="E32" s="46"/>
      <c r="F32" s="43"/>
    </row>
    <row r="33" spans="1:6" ht="15.75">
      <c r="A33" s="43" t="s">
        <v>6</v>
      </c>
      <c r="B33" s="20" t="s">
        <v>106</v>
      </c>
      <c r="C33" s="46"/>
      <c r="D33" s="46"/>
      <c r="E33" s="46"/>
      <c r="F33" s="43"/>
    </row>
    <row r="34" spans="1:6" ht="15.75">
      <c r="A34" s="43" t="s">
        <v>7</v>
      </c>
      <c r="B34" s="20" t="s">
        <v>104</v>
      </c>
      <c r="C34" s="46"/>
      <c r="D34" s="46"/>
      <c r="E34" s="46"/>
      <c r="F34" s="43"/>
    </row>
    <row r="35" spans="1:6" ht="15.75">
      <c r="A35" s="44" t="s">
        <v>8</v>
      </c>
      <c r="B35" s="20" t="s">
        <v>105</v>
      </c>
      <c r="C35" s="46"/>
      <c r="D35" s="46"/>
      <c r="E35" s="46"/>
      <c r="F35" s="43"/>
    </row>
    <row r="36" spans="1:6" ht="15.75">
      <c r="A36" s="44" t="s">
        <v>9</v>
      </c>
      <c r="B36" s="20" t="s">
        <v>32</v>
      </c>
      <c r="C36" s="46"/>
      <c r="D36" s="46"/>
      <c r="E36" s="46"/>
      <c r="F36" s="43"/>
    </row>
    <row r="37" spans="1:6" ht="15.75">
      <c r="A37" s="43" t="s">
        <v>51</v>
      </c>
      <c r="B37" s="20" t="s">
        <v>45</v>
      </c>
      <c r="C37" s="46"/>
      <c r="D37" s="46"/>
      <c r="E37" s="46"/>
      <c r="F37" s="43"/>
    </row>
    <row r="38" spans="1:6" ht="15.75">
      <c r="A38" s="45" t="s">
        <v>95</v>
      </c>
      <c r="B38" s="42" t="s">
        <v>229</v>
      </c>
      <c r="C38" s="76"/>
      <c r="D38" s="76"/>
      <c r="E38" s="76"/>
      <c r="F38" s="45"/>
    </row>
    <row r="39" spans="1:6" ht="16.5" thickBot="1">
      <c r="A39" s="45" t="s">
        <v>228</v>
      </c>
      <c r="B39" s="42" t="s">
        <v>33</v>
      </c>
      <c r="C39" s="76"/>
      <c r="D39" s="76"/>
      <c r="E39" s="76"/>
      <c r="F39" s="45"/>
    </row>
    <row r="40" spans="1:6" ht="16.5" customHeight="1">
      <c r="A40" s="77"/>
      <c r="B40" s="80" t="s">
        <v>24</v>
      </c>
      <c r="C40" s="84">
        <f>C16+C32</f>
        <v>6.11</v>
      </c>
      <c r="D40" s="84">
        <f>D16+D32</f>
        <v>4.231</v>
      </c>
      <c r="E40" s="84">
        <f>E16+E32</f>
        <v>4.231</v>
      </c>
      <c r="F40" s="85">
        <f>C40+D40+E40</f>
        <v>14.572000000000001</v>
      </c>
    </row>
    <row r="41" spans="1:6" ht="16.5" customHeight="1">
      <c r="A41" s="78"/>
      <c r="B41" s="81" t="s">
        <v>216</v>
      </c>
      <c r="C41" s="86"/>
      <c r="D41" s="86"/>
      <c r="E41" s="86"/>
      <c r="F41" s="22"/>
    </row>
    <row r="42" spans="1:6" ht="16.5" customHeight="1">
      <c r="A42" s="78"/>
      <c r="B42" s="82" t="s">
        <v>217</v>
      </c>
      <c r="C42" s="86"/>
      <c r="D42" s="86"/>
      <c r="E42" s="86"/>
      <c r="F42" s="22"/>
    </row>
    <row r="43" spans="1:6" ht="16.5" customHeight="1" thickBot="1">
      <c r="A43" s="79"/>
      <c r="B43" s="83" t="s">
        <v>218</v>
      </c>
      <c r="C43" s="87"/>
      <c r="D43" s="87"/>
      <c r="E43" s="87"/>
      <c r="F43" s="88"/>
    </row>
    <row r="44" spans="1:6" ht="15.75">
      <c r="A44" s="18"/>
      <c r="B44" s="33"/>
      <c r="C44" s="18"/>
      <c r="D44" s="18"/>
      <c r="E44" s="18"/>
      <c r="F44" s="18"/>
    </row>
    <row r="45" spans="1:6" ht="30" customHeight="1">
      <c r="A45" s="809" t="s">
        <v>98</v>
      </c>
      <c r="B45" s="809"/>
      <c r="C45" s="809"/>
      <c r="D45" s="809"/>
      <c r="E45" s="809"/>
      <c r="F45" s="809"/>
    </row>
    <row r="46" spans="1:6" ht="30" customHeight="1">
      <c r="A46" s="809" t="s">
        <v>242</v>
      </c>
      <c r="B46" s="809"/>
      <c r="C46" s="809"/>
      <c r="D46" s="809"/>
      <c r="E46" s="809"/>
      <c r="F46" s="809"/>
    </row>
    <row r="47" spans="1:2" ht="15.75">
      <c r="A47" s="10"/>
      <c r="B47" s="18"/>
    </row>
    <row r="48" ht="15.75">
      <c r="A48" s="10"/>
    </row>
    <row r="49" ht="15.75">
      <c r="A49" s="10"/>
    </row>
    <row r="50" spans="1:6" ht="15.75">
      <c r="A50" s="19"/>
      <c r="B50" s="19"/>
      <c r="C50" s="19"/>
      <c r="D50" s="19"/>
      <c r="E50" s="19"/>
      <c r="F50" s="19"/>
    </row>
    <row r="51" ht="15.75">
      <c r="A51" s="10"/>
    </row>
    <row r="52" spans="1:6" ht="15.75">
      <c r="A52" s="139"/>
      <c r="D52" s="140"/>
      <c r="F52" s="141"/>
    </row>
    <row r="53" ht="15.75">
      <c r="D53" s="90"/>
    </row>
    <row r="54" ht="15.75">
      <c r="D54" s="89"/>
    </row>
  </sheetData>
  <sheetProtection/>
  <mergeCells count="5">
    <mergeCell ref="A45:F45"/>
    <mergeCell ref="A6:F6"/>
    <mergeCell ref="A46:F46"/>
    <mergeCell ref="C12:F12"/>
    <mergeCell ref="D11:F11"/>
  </mergeCells>
  <printOptions/>
  <pageMargins left="0.75" right="0.75" top="1" bottom="1" header="0.5" footer="0.5"/>
  <pageSetup fitToHeight="1" fitToWidth="1" horizontalDpi="600" verticalDpi="600" orientation="portrait" paperSize="9" scale="78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Economist2</cp:lastModifiedBy>
  <cp:lastPrinted>2016-02-29T05:28:37Z</cp:lastPrinted>
  <dcterms:created xsi:type="dcterms:W3CDTF">2009-07-27T10:10:26Z</dcterms:created>
  <dcterms:modified xsi:type="dcterms:W3CDTF">2016-02-29T05:28:45Z</dcterms:modified>
  <cp:category/>
  <cp:version/>
  <cp:contentType/>
  <cp:contentStatus/>
</cp:coreProperties>
</file>